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ENTRE CL 40 Y 41 - CR 27\2016\"/>
    </mc:Choice>
  </mc:AlternateContent>
  <bookViews>
    <workbookView xWindow="240" yWindow="90" windowWidth="9135" windowHeight="4965" tabRatio="736" activeTab="4"/>
  </bookViews>
  <sheets>
    <sheet name="G-3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E41" i="4689" l="1"/>
  <c r="F41" i="4689"/>
  <c r="I41" i="4689" s="1"/>
  <c r="E38" i="4689"/>
  <c r="E3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AL26" i="4688" l="1"/>
  <c r="BZ18" i="4688" s="1"/>
  <c r="AN26" i="4688"/>
  <c r="CB18" i="4688" s="1"/>
  <c r="T18" i="4688"/>
  <c r="BI17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I30" i="4688" l="1"/>
  <c r="AY20" i="4688" s="1"/>
  <c r="AH30" i="4688"/>
  <c r="BV20" i="4688" s="1"/>
  <c r="Z30" i="4688"/>
  <c r="BO20" i="4688" s="1"/>
  <c r="AK30" i="4688"/>
  <c r="BY20" i="4688" s="1"/>
  <c r="U23" i="4684"/>
  <c r="W30" i="4688"/>
  <c r="BL20" i="4688" s="1"/>
  <c r="R30" i="4688"/>
  <c r="BG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<sst xmlns="http://schemas.openxmlformats.org/spreadsheetml/2006/main" count="519" uniqueCount="152">
  <si>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</si>
  <si>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</si>
  <si>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</si>
  <si>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</si>
  <si>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</si>
  <si>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</si>
  <si>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</si>
  <si>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</si>
  <si>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</si>
  <si>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</si>
  <si>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</si>
  <si>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</si>
  <si>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</si>
  <si>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</si>
  <si>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</si>
  <si>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</si>
  <si>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</si>
  <si>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</si>
  <si>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</si>
  <si>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</si>
  <si>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</si>
  <si>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</si>
  <si>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</si>
  <si>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</si>
  <si>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</si>
  <si>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</si>
  <si>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</si>
  <si>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</si>
  <si>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</si>
  <si>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</si>
  <si>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</si>
  <si>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</si>
  <si>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</si>
  <si>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</si>
  <si>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</si>
  <si>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</si>
  <si>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</si>
  <si>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</si>
  <si>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</si>
  <si>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</si>
  <si>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</si>
  <si>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</si>
  <si>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</si>
  <si>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</si>
  <si>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</si>
  <si>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</si>
  <si>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</si>
  <si>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</si>
  <si>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</si>
  <si>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</si>
  <si>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</si>
  <si>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</si>
  <si>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</si>
  <si>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</si>
  <si>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</si>
  <si>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</si>
  <si>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</si>
  <si>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</si>
  <si>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</si>
  <si>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</si>
  <si>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</si>
  <si>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</si>
  <si>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</si>
  <si>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</si>
  <si>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</si>
  <si>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</si>
  <si>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</si>
  <si>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</si>
  <si>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</si>
  <si>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</si>
  <si>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</si>
  <si>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</si>
  <si>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</si>
  <si>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</si>
  <si>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</si>
  <si>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</si>
  <si>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</si>
  <si>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</si>
  <si>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</si>
  <si>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</si>
  <si>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</si>
  <si>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</si>
  <si>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</si>
  <si>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</si>
  <si>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</si>
  <si>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</si>
  <si>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</si>
  <si>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</si>
  <si>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</si>
  <si>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</si>
  <si>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</si>
  <si>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</si>
  <si>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</si>
  <si>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</si>
  <si>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</si>
  <si>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</si>
  <si>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</si>
  <si>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</si>
  <si>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</si>
  <si>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</si>
  <si>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</si>
  <si>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</si>
  <si>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</si>
  <si>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</si>
  <si>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</si>
  <si>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</si>
  <si>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</si>
  <si>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</si>
  <si>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</si>
  <si>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</si>
  <si>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</si>
  <si>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</si>
  <si>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</si>
  <si>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</si>
  <si>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</si>
  <si>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</si>
  <si>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</si>
  <si>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</si>
  <si>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</si>
  <si>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</si>
  <si>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</si>
  <si>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</si>
  <si>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</si>
  <si>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</si>
  <si>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</si>
  <si>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</si>
  <si>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</si>
  <si>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</si>
  <si>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</si>
  <si>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</si>
  <si>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</si>
  <si>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</si>
  <si>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</si>
  <si>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</si>
  <si>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</si>
  <si>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</si>
  <si>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</si>
  <si>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</si>
  <si>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</si>
  <si>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</si>
  <si>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</si>
  <si>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</si>
  <si>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</si>
  <si>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</si>
  <si>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</si>
  <si>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</si>
  <si>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</si>
  <si>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ENTRE CALLE 40 Y 41 X CARRERA 27 </t>
  </si>
  <si>
    <t>3 (OCC-ORT)</t>
  </si>
  <si>
    <t xml:space="preserve">GEOVANNIS GONZALEZ </t>
  </si>
  <si>
    <t xml:space="preserve">ADOLFREDO FLOREZ </t>
  </si>
  <si>
    <t xml:space="preserve">JHONYS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</si>
</sst>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77.5</c:v>
                </c:pt>
                <c:pt idx="1">
                  <c:v>56</c:v>
                </c:pt>
                <c:pt idx="2">
                  <c:v>82</c:v>
                </c:pt>
                <c:pt idx="3">
                  <c:v>102.5</c:v>
                </c:pt>
                <c:pt idx="4">
                  <c:v>65</c:v>
                </c:pt>
                <c:pt idx="5">
                  <c:v>79.5</c:v>
                </c:pt>
                <c:pt idx="6">
                  <c:v>74.5</c:v>
                </c:pt>
                <c:pt idx="7">
                  <c:v>55.5</c:v>
                </c:pt>
                <c:pt idx="8">
                  <c:v>69</c:v>
                </c:pt>
                <c:pt idx="9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955424"/>
        <c:axId val="275951896"/>
      </c:barChart>
      <c:catAx>
        <c:axId val="27595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5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5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5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318</c:v>
                </c:pt>
                <c:pt idx="4">
                  <c:v>305.5</c:v>
                </c:pt>
                <c:pt idx="5">
                  <c:v>329</c:v>
                </c:pt>
                <c:pt idx="6">
                  <c:v>321.5</c:v>
                </c:pt>
                <c:pt idx="7">
                  <c:v>274.5</c:v>
                </c:pt>
                <c:pt idx="8">
                  <c:v>278.5</c:v>
                </c:pt>
                <c:pt idx="9">
                  <c:v>263</c:v>
                </c:pt>
                <c:pt idx="13">
                  <c:v>288</c:v>
                </c:pt>
                <c:pt idx="14">
                  <c:v>276.5</c:v>
                </c:pt>
                <c:pt idx="15">
                  <c:v>276</c:v>
                </c:pt>
                <c:pt idx="16">
                  <c:v>282</c:v>
                </c:pt>
                <c:pt idx="17">
                  <c:v>272.5</c:v>
                </c:pt>
                <c:pt idx="18">
                  <c:v>276</c:v>
                </c:pt>
                <c:pt idx="19">
                  <c:v>270.5</c:v>
                </c:pt>
                <c:pt idx="20">
                  <c:v>249.5</c:v>
                </c:pt>
                <c:pt idx="21">
                  <c:v>246.5</c:v>
                </c:pt>
                <c:pt idx="22">
                  <c:v>228.5</c:v>
                </c:pt>
                <c:pt idx="23">
                  <c:v>243.5</c:v>
                </c:pt>
                <c:pt idx="24">
                  <c:v>252</c:v>
                </c:pt>
                <c:pt idx="25">
                  <c:v>269.5</c:v>
                </c:pt>
                <c:pt idx="29">
                  <c:v>251.5</c:v>
                </c:pt>
                <c:pt idx="30">
                  <c:v>263</c:v>
                </c:pt>
                <c:pt idx="31">
                  <c:v>267</c:v>
                </c:pt>
                <c:pt idx="32">
                  <c:v>268</c:v>
                </c:pt>
                <c:pt idx="33">
                  <c:v>295.5</c:v>
                </c:pt>
                <c:pt idx="34">
                  <c:v>307</c:v>
                </c:pt>
                <c:pt idx="35">
                  <c:v>300.5</c:v>
                </c:pt>
                <c:pt idx="36">
                  <c:v>305</c:v>
                </c:pt>
                <c:pt idx="37">
                  <c:v>298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733</c:v>
                </c:pt>
                <c:pt idx="4">
                  <c:v>707</c:v>
                </c:pt>
                <c:pt idx="5">
                  <c:v>642</c:v>
                </c:pt>
                <c:pt idx="6">
                  <c:v>611.5</c:v>
                </c:pt>
                <c:pt idx="7">
                  <c:v>561</c:v>
                </c:pt>
                <c:pt idx="8">
                  <c:v>529.5</c:v>
                </c:pt>
                <c:pt idx="9">
                  <c:v>514.5</c:v>
                </c:pt>
                <c:pt idx="13">
                  <c:v>517.5</c:v>
                </c:pt>
                <c:pt idx="14">
                  <c:v>509.5</c:v>
                </c:pt>
                <c:pt idx="15">
                  <c:v>512</c:v>
                </c:pt>
                <c:pt idx="16">
                  <c:v>493</c:v>
                </c:pt>
                <c:pt idx="17">
                  <c:v>467.5</c:v>
                </c:pt>
                <c:pt idx="18">
                  <c:v>471.5</c:v>
                </c:pt>
                <c:pt idx="19">
                  <c:v>444</c:v>
                </c:pt>
                <c:pt idx="20">
                  <c:v>405.5</c:v>
                </c:pt>
                <c:pt idx="21">
                  <c:v>379.5</c:v>
                </c:pt>
                <c:pt idx="22">
                  <c:v>361.5</c:v>
                </c:pt>
                <c:pt idx="23">
                  <c:v>417</c:v>
                </c:pt>
                <c:pt idx="24">
                  <c:v>466.5</c:v>
                </c:pt>
                <c:pt idx="25">
                  <c:v>485</c:v>
                </c:pt>
                <c:pt idx="29">
                  <c:v>443.5</c:v>
                </c:pt>
                <c:pt idx="30">
                  <c:v>461.5</c:v>
                </c:pt>
                <c:pt idx="31">
                  <c:v>463.5</c:v>
                </c:pt>
                <c:pt idx="32">
                  <c:v>531.5</c:v>
                </c:pt>
                <c:pt idx="33">
                  <c:v>513</c:v>
                </c:pt>
                <c:pt idx="34">
                  <c:v>493.5</c:v>
                </c:pt>
                <c:pt idx="35">
                  <c:v>475.5</c:v>
                </c:pt>
                <c:pt idx="36">
                  <c:v>412</c:v>
                </c:pt>
                <c:pt idx="37">
                  <c:v>372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1051</c:v>
                </c:pt>
                <c:pt idx="4">
                  <c:v>1012.5</c:v>
                </c:pt>
                <c:pt idx="5">
                  <c:v>971</c:v>
                </c:pt>
                <c:pt idx="6">
                  <c:v>933</c:v>
                </c:pt>
                <c:pt idx="7">
                  <c:v>835.5</c:v>
                </c:pt>
                <c:pt idx="8">
                  <c:v>808</c:v>
                </c:pt>
                <c:pt idx="9">
                  <c:v>777.5</c:v>
                </c:pt>
                <c:pt idx="13">
                  <c:v>805.5</c:v>
                </c:pt>
                <c:pt idx="14">
                  <c:v>786</c:v>
                </c:pt>
                <c:pt idx="15">
                  <c:v>788</c:v>
                </c:pt>
                <c:pt idx="16">
                  <c:v>775</c:v>
                </c:pt>
                <c:pt idx="17">
                  <c:v>740</c:v>
                </c:pt>
                <c:pt idx="18">
                  <c:v>747.5</c:v>
                </c:pt>
                <c:pt idx="19">
                  <c:v>714.5</c:v>
                </c:pt>
                <c:pt idx="20">
                  <c:v>655</c:v>
                </c:pt>
                <c:pt idx="21">
                  <c:v>626</c:v>
                </c:pt>
                <c:pt idx="22">
                  <c:v>590</c:v>
                </c:pt>
                <c:pt idx="23">
                  <c:v>660.5</c:v>
                </c:pt>
                <c:pt idx="24">
                  <c:v>718.5</c:v>
                </c:pt>
                <c:pt idx="25">
                  <c:v>754.5</c:v>
                </c:pt>
                <c:pt idx="29">
                  <c:v>695</c:v>
                </c:pt>
                <c:pt idx="30">
                  <c:v>724.5</c:v>
                </c:pt>
                <c:pt idx="31">
                  <c:v>730.5</c:v>
                </c:pt>
                <c:pt idx="32">
                  <c:v>799.5</c:v>
                </c:pt>
                <c:pt idx="33">
                  <c:v>808.5</c:v>
                </c:pt>
                <c:pt idx="34">
                  <c:v>800.5</c:v>
                </c:pt>
                <c:pt idx="35">
                  <c:v>776</c:v>
                </c:pt>
                <c:pt idx="36">
                  <c:v>717</c:v>
                </c:pt>
                <c:pt idx="37">
                  <c:v>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146784"/>
        <c:axId val="203147176"/>
      </c:lineChart>
      <c:catAx>
        <c:axId val="203146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314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1471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3146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60.5</c:v>
                </c:pt>
                <c:pt idx="1">
                  <c:v>75</c:v>
                </c:pt>
                <c:pt idx="2">
                  <c:v>65</c:v>
                </c:pt>
                <c:pt idx="3">
                  <c:v>51</c:v>
                </c:pt>
                <c:pt idx="4">
                  <c:v>72</c:v>
                </c:pt>
                <c:pt idx="5">
                  <c:v>79</c:v>
                </c:pt>
                <c:pt idx="6">
                  <c:v>66</c:v>
                </c:pt>
                <c:pt idx="7">
                  <c:v>78.5</c:v>
                </c:pt>
                <c:pt idx="8">
                  <c:v>83.5</c:v>
                </c:pt>
                <c:pt idx="9">
                  <c:v>72.5</c:v>
                </c:pt>
                <c:pt idx="10">
                  <c:v>70.5</c:v>
                </c:pt>
                <c:pt idx="11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954248"/>
        <c:axId val="275953856"/>
      </c:barChart>
      <c:catAx>
        <c:axId val="27595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5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5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('G-3'!$F$20:$F$22,'G-3'!$M$10:$M$22)</c:f>
              <c:numCache>
                <c:formatCode>0</c:formatCode>
                <c:ptCount val="16"/>
                <c:pt idx="0">
                  <c:v>73</c:v>
                </c:pt>
                <c:pt idx="1">
                  <c:v>67</c:v>
                </c:pt>
                <c:pt idx="2">
                  <c:v>72.5</c:v>
                </c:pt>
                <c:pt idx="3">
                  <c:v>75.5</c:v>
                </c:pt>
                <c:pt idx="4">
                  <c:v>61.5</c:v>
                </c:pt>
                <c:pt idx="5">
                  <c:v>66.5</c:v>
                </c:pt>
                <c:pt idx="6">
                  <c:v>78.5</c:v>
                </c:pt>
                <c:pt idx="7">
                  <c:v>66</c:v>
                </c:pt>
                <c:pt idx="8">
                  <c:v>65</c:v>
                </c:pt>
                <c:pt idx="9">
                  <c:v>61</c:v>
                </c:pt>
                <c:pt idx="10">
                  <c:v>57.5</c:v>
                </c:pt>
                <c:pt idx="11">
                  <c:v>63</c:v>
                </c:pt>
                <c:pt idx="12">
                  <c:v>47</c:v>
                </c:pt>
                <c:pt idx="13">
                  <c:v>76</c:v>
                </c:pt>
                <c:pt idx="14">
                  <c:v>66</c:v>
                </c:pt>
                <c:pt idx="15">
                  <c:v>80.5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014760"/>
        <c:axId val="280015936"/>
      </c:barChart>
      <c:catAx>
        <c:axId val="28001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01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01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01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181.5</c:v>
                </c:pt>
                <c:pt idx="1">
                  <c:v>198.5</c:v>
                </c:pt>
                <c:pt idx="2">
                  <c:v>180.5</c:v>
                </c:pt>
                <c:pt idx="3">
                  <c:v>172.5</c:v>
                </c:pt>
                <c:pt idx="4">
                  <c:v>155.5</c:v>
                </c:pt>
                <c:pt idx="5">
                  <c:v>133.5</c:v>
                </c:pt>
                <c:pt idx="6">
                  <c:v>150</c:v>
                </c:pt>
                <c:pt idx="7">
                  <c:v>122</c:v>
                </c:pt>
                <c:pt idx="8">
                  <c:v>124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013976"/>
        <c:axId val="280014368"/>
      </c:barChart>
      <c:catAx>
        <c:axId val="28001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0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01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01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111</c:v>
                </c:pt>
                <c:pt idx="1">
                  <c:v>128.5</c:v>
                </c:pt>
                <c:pt idx="2">
                  <c:v>77</c:v>
                </c:pt>
                <c:pt idx="3">
                  <c:v>127</c:v>
                </c:pt>
                <c:pt idx="4">
                  <c:v>129</c:v>
                </c:pt>
                <c:pt idx="5">
                  <c:v>130.5</c:v>
                </c:pt>
                <c:pt idx="6">
                  <c:v>145</c:v>
                </c:pt>
                <c:pt idx="7">
                  <c:v>108.5</c:v>
                </c:pt>
                <c:pt idx="8">
                  <c:v>109.5</c:v>
                </c:pt>
                <c:pt idx="9">
                  <c:v>112.5</c:v>
                </c:pt>
                <c:pt idx="10">
                  <c:v>81.5</c:v>
                </c:pt>
                <c:pt idx="11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380400"/>
        <c:axId val="280378832"/>
      </c:barChart>
      <c:catAx>
        <c:axId val="28038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37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8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114.5</c:v>
                </c:pt>
                <c:pt idx="1">
                  <c:v>118</c:v>
                </c:pt>
                <c:pt idx="2">
                  <c:v>146</c:v>
                </c:pt>
                <c:pt idx="3">
                  <c:v>139</c:v>
                </c:pt>
                <c:pt idx="4">
                  <c:v>106.5</c:v>
                </c:pt>
                <c:pt idx="5">
                  <c:v>120.5</c:v>
                </c:pt>
                <c:pt idx="6">
                  <c:v>127</c:v>
                </c:pt>
                <c:pt idx="7">
                  <c:v>113.5</c:v>
                </c:pt>
                <c:pt idx="8">
                  <c:v>110.5</c:v>
                </c:pt>
                <c:pt idx="9">
                  <c:v>93</c:v>
                </c:pt>
                <c:pt idx="10">
                  <c:v>88.5</c:v>
                </c:pt>
                <c:pt idx="11">
                  <c:v>87.5</c:v>
                </c:pt>
                <c:pt idx="12">
                  <c:v>92.5</c:v>
                </c:pt>
                <c:pt idx="13">
                  <c:v>148.5</c:v>
                </c:pt>
                <c:pt idx="14">
                  <c:v>138</c:v>
                </c:pt>
                <c:pt idx="15">
                  <c:v>106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381184"/>
        <c:axId val="280379224"/>
      </c:barChart>
      <c:catAx>
        <c:axId val="2803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37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8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259</c:v>
                </c:pt>
                <c:pt idx="1">
                  <c:v>254.5</c:v>
                </c:pt>
                <c:pt idx="2">
                  <c:v>262.5</c:v>
                </c:pt>
                <c:pt idx="3">
                  <c:v>275</c:v>
                </c:pt>
                <c:pt idx="4">
                  <c:v>220.5</c:v>
                </c:pt>
                <c:pt idx="5">
                  <c:v>213</c:v>
                </c:pt>
                <c:pt idx="6">
                  <c:v>224.5</c:v>
                </c:pt>
                <c:pt idx="7">
                  <c:v>177.5</c:v>
                </c:pt>
                <c:pt idx="8">
                  <c:v>193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893288"/>
        <c:axId val="115894072"/>
      </c:barChart>
      <c:catAx>
        <c:axId val="11589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89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9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89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171.5</c:v>
                </c:pt>
                <c:pt idx="1">
                  <c:v>203.5</c:v>
                </c:pt>
                <c:pt idx="2">
                  <c:v>142</c:v>
                </c:pt>
                <c:pt idx="3">
                  <c:v>178</c:v>
                </c:pt>
                <c:pt idx="4">
                  <c:v>201</c:v>
                </c:pt>
                <c:pt idx="5">
                  <c:v>209.5</c:v>
                </c:pt>
                <c:pt idx="6">
                  <c:v>211</c:v>
                </c:pt>
                <c:pt idx="7">
                  <c:v>187</c:v>
                </c:pt>
                <c:pt idx="8">
                  <c:v>193</c:v>
                </c:pt>
                <c:pt idx="9">
                  <c:v>185</c:v>
                </c:pt>
                <c:pt idx="10">
                  <c:v>152</c:v>
                </c:pt>
                <c:pt idx="11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240680"/>
        <c:axId val="203144824"/>
      </c:barChart>
      <c:catAx>
        <c:axId val="1162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14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14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624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187.5</c:v>
                </c:pt>
                <c:pt idx="1">
                  <c:v>185</c:v>
                </c:pt>
                <c:pt idx="2">
                  <c:v>218.5</c:v>
                </c:pt>
                <c:pt idx="3">
                  <c:v>214.5</c:v>
                </c:pt>
                <c:pt idx="4">
                  <c:v>168</c:v>
                </c:pt>
                <c:pt idx="5">
                  <c:v>187</c:v>
                </c:pt>
                <c:pt idx="6">
                  <c:v>205.5</c:v>
                </c:pt>
                <c:pt idx="7">
                  <c:v>179.5</c:v>
                </c:pt>
                <c:pt idx="8">
                  <c:v>175.5</c:v>
                </c:pt>
                <c:pt idx="9">
                  <c:v>154</c:v>
                </c:pt>
                <c:pt idx="10">
                  <c:v>146</c:v>
                </c:pt>
                <c:pt idx="11">
                  <c:v>150.5</c:v>
                </c:pt>
                <c:pt idx="12">
                  <c:v>139.5</c:v>
                </c:pt>
                <c:pt idx="13">
                  <c:v>224.5</c:v>
                </c:pt>
                <c:pt idx="14">
                  <c:v>204</c:v>
                </c:pt>
                <c:pt idx="15">
                  <c:v>186.5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3145608"/>
        <c:axId val="203146000"/>
      </c:barChart>
      <c:catAx>
        <c:axId val="20314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14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14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14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80359</xdr:rowOff>
    </xdr:from>
    <xdr:to>
      <xdr:col>40</xdr:col>
      <xdr:colOff>304800</xdr:colOff>
      <xdr:row>60</xdr:row>
      <xdr:rowOff>52335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147</v>
      </c>
      <c r="E5" s="132"/>
      <c r="F5" s="132"/>
      <c r="G5" s="132"/>
      <c r="H5" s="132"/>
      <c r="I5" s="127" t="s">
        <v>53</v>
      </c>
      <c r="J5" s="127"/>
      <c r="K5" s="127"/>
      <c r="L5" s="133"/>
      <c r="M5" s="133"/>
      <c r="N5" s="133"/>
      <c r="O5" s="12"/>
      <c r="P5" s="127" t="s">
        <v>57</v>
      </c>
      <c r="Q5" s="127"/>
      <c r="R5" s="127"/>
      <c r="S5" s="131" t="s">
        <v>148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1</v>
      </c>
      <c r="M6" s="140"/>
      <c r="N6" s="140"/>
      <c r="O6" s="42"/>
      <c r="P6" s="127" t="s">
        <v>58</v>
      </c>
      <c r="Q6" s="127"/>
      <c r="R6" s="127"/>
      <c r="S6" s="141">
        <v>42494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75</v>
      </c>
      <c r="C10" s="46">
        <v>28</v>
      </c>
      <c r="D10" s="46">
        <v>6</v>
      </c>
      <c r="E10" s="46">
        <v>0</v>
      </c>
      <c r="F10" s="6">
        <f t="shared" ref="F10:F22" si="0">B10*0.5+C10*1+D10*2+E10*2.5</f>
        <v>77.5</v>
      </c>
      <c r="G10" s="2"/>
      <c r="H10" s="19" t="s">
        <v>4</v>
      </c>
      <c r="I10" s="46">
        <v>48</v>
      </c>
      <c r="J10" s="46">
        <v>29</v>
      </c>
      <c r="K10" s="46">
        <v>5</v>
      </c>
      <c r="L10" s="46">
        <v>5</v>
      </c>
      <c r="M10" s="6">
        <f t="shared" ref="M10:M22" si="1">I10*0.5+J10*1+K10*2+L10*2.5</f>
        <v>75.5</v>
      </c>
      <c r="N10" s="9">
        <f>F20+F21+F22+M10</f>
        <v>288</v>
      </c>
      <c r="O10" s="19" t="s">
        <v>43</v>
      </c>
      <c r="P10" s="46">
        <v>41</v>
      </c>
      <c r="Q10" s="46">
        <v>32</v>
      </c>
      <c r="R10" s="46">
        <v>4</v>
      </c>
      <c r="S10" s="46">
        <v>0</v>
      </c>
      <c r="T10" s="6">
        <f t="shared" ref="T10:T21" si="2">P10*0.5+Q10*1+R10*2+S10*2.5</f>
        <v>60.5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27</v>
      </c>
      <c r="D11" s="46">
        <v>3</v>
      </c>
      <c r="E11" s="46">
        <v>1</v>
      </c>
      <c r="F11" s="6">
        <f t="shared" si="0"/>
        <v>56</v>
      </c>
      <c r="G11" s="2"/>
      <c r="H11" s="19" t="s">
        <v>5</v>
      </c>
      <c r="I11" s="46">
        <v>44</v>
      </c>
      <c r="J11" s="46">
        <v>29</v>
      </c>
      <c r="K11" s="46">
        <v>4</v>
      </c>
      <c r="L11" s="46">
        <v>1</v>
      </c>
      <c r="M11" s="6">
        <f t="shared" si="1"/>
        <v>61.5</v>
      </c>
      <c r="N11" s="9">
        <f>F21+F22+M10+M11</f>
        <v>276.5</v>
      </c>
      <c r="O11" s="19" t="s">
        <v>44</v>
      </c>
      <c r="P11" s="46">
        <v>49</v>
      </c>
      <c r="Q11" s="46">
        <v>40</v>
      </c>
      <c r="R11" s="46">
        <v>4</v>
      </c>
      <c r="S11" s="46">
        <v>1</v>
      </c>
      <c r="T11" s="6">
        <f t="shared" si="2"/>
        <v>75</v>
      </c>
      <c r="U11" s="2"/>
      <c r="AB11" s="1"/>
    </row>
    <row r="12" spans="1:28" ht="24" customHeight="1" x14ac:dyDescent="0.2">
      <c r="A12" s="18" t="s">
        <v>17</v>
      </c>
      <c r="B12" s="46">
        <v>77</v>
      </c>
      <c r="C12" s="46">
        <v>27</v>
      </c>
      <c r="D12" s="46">
        <v>7</v>
      </c>
      <c r="E12" s="46">
        <v>1</v>
      </c>
      <c r="F12" s="6">
        <f t="shared" si="0"/>
        <v>82</v>
      </c>
      <c r="G12" s="2"/>
      <c r="H12" s="19" t="s">
        <v>6</v>
      </c>
      <c r="I12" s="46">
        <v>40</v>
      </c>
      <c r="J12" s="46">
        <v>34</v>
      </c>
      <c r="K12" s="46">
        <v>5</v>
      </c>
      <c r="L12" s="46">
        <v>1</v>
      </c>
      <c r="M12" s="6">
        <f t="shared" si="1"/>
        <v>66.5</v>
      </c>
      <c r="N12" s="2">
        <f>F22+M10+M11+M12</f>
        <v>276</v>
      </c>
      <c r="O12" s="19" t="s">
        <v>32</v>
      </c>
      <c r="P12" s="46">
        <v>42</v>
      </c>
      <c r="Q12" s="46">
        <v>29</v>
      </c>
      <c r="R12" s="46">
        <v>5</v>
      </c>
      <c r="S12" s="46">
        <v>2</v>
      </c>
      <c r="T12" s="6">
        <f t="shared" si="2"/>
        <v>65</v>
      </c>
      <c r="U12" s="2"/>
      <c r="AB12" s="1"/>
    </row>
    <row r="13" spans="1:28" ht="24" customHeight="1" x14ac:dyDescent="0.2">
      <c r="A13" s="18" t="s">
        <v>19</v>
      </c>
      <c r="B13" s="46">
        <v>102</v>
      </c>
      <c r="C13" s="46">
        <v>39</v>
      </c>
      <c r="D13" s="46">
        <v>5</v>
      </c>
      <c r="E13" s="46">
        <v>1</v>
      </c>
      <c r="F13" s="6">
        <f t="shared" si="0"/>
        <v>102.5</v>
      </c>
      <c r="G13" s="2">
        <f t="shared" ref="G13:G19" si="3">F10+F11+F12+F13</f>
        <v>318</v>
      </c>
      <c r="H13" s="19" t="s">
        <v>7</v>
      </c>
      <c r="I13" s="46">
        <v>43</v>
      </c>
      <c r="J13" s="46">
        <v>32</v>
      </c>
      <c r="K13" s="46">
        <v>10</v>
      </c>
      <c r="L13" s="46">
        <v>2</v>
      </c>
      <c r="M13" s="6">
        <f t="shared" si="1"/>
        <v>78.5</v>
      </c>
      <c r="N13" s="2">
        <f t="shared" ref="N13:N18" si="4">M10+M11+M12+M13</f>
        <v>282</v>
      </c>
      <c r="O13" s="19" t="s">
        <v>33</v>
      </c>
      <c r="P13" s="46">
        <v>31</v>
      </c>
      <c r="Q13" s="46">
        <v>27</v>
      </c>
      <c r="R13" s="46">
        <v>3</v>
      </c>
      <c r="S13" s="46">
        <v>1</v>
      </c>
      <c r="T13" s="6">
        <f t="shared" si="2"/>
        <v>51</v>
      </c>
      <c r="U13" s="2">
        <f t="shared" ref="U13:U21" si="5">T10+T11+T12+T13</f>
        <v>251.5</v>
      </c>
      <c r="AB13" s="51">
        <v>212.5</v>
      </c>
    </row>
    <row r="14" spans="1:28" ht="24" customHeight="1" x14ac:dyDescent="0.2">
      <c r="A14" s="18" t="s">
        <v>21</v>
      </c>
      <c r="B14" s="46">
        <v>56</v>
      </c>
      <c r="C14" s="46">
        <v>29</v>
      </c>
      <c r="D14" s="46">
        <v>4</v>
      </c>
      <c r="E14" s="46">
        <v>0</v>
      </c>
      <c r="F14" s="6">
        <f t="shared" si="0"/>
        <v>65</v>
      </c>
      <c r="G14" s="2">
        <f t="shared" si="3"/>
        <v>305.5</v>
      </c>
      <c r="H14" s="19" t="s">
        <v>9</v>
      </c>
      <c r="I14" s="46">
        <v>37</v>
      </c>
      <c r="J14" s="46">
        <v>28</v>
      </c>
      <c r="K14" s="46">
        <v>6</v>
      </c>
      <c r="L14" s="46">
        <v>3</v>
      </c>
      <c r="M14" s="6">
        <f t="shared" si="1"/>
        <v>66</v>
      </c>
      <c r="N14" s="2">
        <f t="shared" si="4"/>
        <v>272.5</v>
      </c>
      <c r="O14" s="19" t="s">
        <v>29</v>
      </c>
      <c r="P14" s="45">
        <v>55</v>
      </c>
      <c r="Q14" s="45">
        <v>31</v>
      </c>
      <c r="R14" s="45">
        <v>3</v>
      </c>
      <c r="S14" s="45">
        <v>3</v>
      </c>
      <c r="T14" s="6">
        <f t="shared" si="2"/>
        <v>72</v>
      </c>
      <c r="U14" s="2">
        <f t="shared" si="5"/>
        <v>263</v>
      </c>
      <c r="AB14" s="51">
        <v>226</v>
      </c>
    </row>
    <row r="15" spans="1:28" ht="24" customHeight="1" x14ac:dyDescent="0.2">
      <c r="A15" s="18" t="s">
        <v>23</v>
      </c>
      <c r="B15" s="46">
        <v>57</v>
      </c>
      <c r="C15" s="46">
        <v>38</v>
      </c>
      <c r="D15" s="46">
        <v>4</v>
      </c>
      <c r="E15" s="46">
        <v>2</v>
      </c>
      <c r="F15" s="6">
        <f t="shared" si="0"/>
        <v>79.5</v>
      </c>
      <c r="G15" s="2">
        <f t="shared" si="3"/>
        <v>329</v>
      </c>
      <c r="H15" s="19" t="s">
        <v>12</v>
      </c>
      <c r="I15" s="46">
        <v>36</v>
      </c>
      <c r="J15" s="46">
        <v>29</v>
      </c>
      <c r="K15" s="46">
        <v>4</v>
      </c>
      <c r="L15" s="46">
        <v>4</v>
      </c>
      <c r="M15" s="6">
        <f t="shared" si="1"/>
        <v>65</v>
      </c>
      <c r="N15" s="2">
        <f t="shared" si="4"/>
        <v>276</v>
      </c>
      <c r="O15" s="18" t="s">
        <v>30</v>
      </c>
      <c r="P15" s="46">
        <v>56</v>
      </c>
      <c r="Q15" s="46">
        <v>36</v>
      </c>
      <c r="R15" s="46">
        <v>5</v>
      </c>
      <c r="S15" s="46">
        <v>2</v>
      </c>
      <c r="T15" s="6">
        <f t="shared" si="2"/>
        <v>79</v>
      </c>
      <c r="U15" s="2">
        <f t="shared" si="5"/>
        <v>267</v>
      </c>
      <c r="AB15" s="51">
        <v>233.5</v>
      </c>
    </row>
    <row r="16" spans="1:28" ht="24" customHeight="1" x14ac:dyDescent="0.2">
      <c r="A16" s="18" t="s">
        <v>39</v>
      </c>
      <c r="B16" s="46">
        <v>51</v>
      </c>
      <c r="C16" s="46">
        <v>32</v>
      </c>
      <c r="D16" s="46">
        <v>6</v>
      </c>
      <c r="E16" s="46">
        <v>2</v>
      </c>
      <c r="F16" s="6">
        <f t="shared" si="0"/>
        <v>74.5</v>
      </c>
      <c r="G16" s="2">
        <f t="shared" si="3"/>
        <v>321.5</v>
      </c>
      <c r="H16" s="19" t="s">
        <v>15</v>
      </c>
      <c r="I16" s="46">
        <v>32</v>
      </c>
      <c r="J16" s="46">
        <v>30</v>
      </c>
      <c r="K16" s="46">
        <v>5</v>
      </c>
      <c r="L16" s="46">
        <v>2</v>
      </c>
      <c r="M16" s="6">
        <f t="shared" si="1"/>
        <v>61</v>
      </c>
      <c r="N16" s="2">
        <f t="shared" si="4"/>
        <v>270.5</v>
      </c>
      <c r="O16" s="19" t="s">
        <v>8</v>
      </c>
      <c r="P16" s="46">
        <v>50</v>
      </c>
      <c r="Q16" s="46">
        <v>33</v>
      </c>
      <c r="R16" s="46">
        <v>4</v>
      </c>
      <c r="S16" s="46">
        <v>0</v>
      </c>
      <c r="T16" s="6">
        <f t="shared" si="2"/>
        <v>66</v>
      </c>
      <c r="U16" s="2">
        <f t="shared" si="5"/>
        <v>268</v>
      </c>
      <c r="AB16" s="51">
        <v>234</v>
      </c>
    </row>
    <row r="17" spans="1:28" ht="24" customHeight="1" x14ac:dyDescent="0.2">
      <c r="A17" s="18" t="s">
        <v>40</v>
      </c>
      <c r="B17" s="46">
        <v>38</v>
      </c>
      <c r="C17" s="46">
        <v>25</v>
      </c>
      <c r="D17" s="46">
        <v>2</v>
      </c>
      <c r="E17" s="46">
        <v>3</v>
      </c>
      <c r="F17" s="6">
        <f t="shared" si="0"/>
        <v>55.5</v>
      </c>
      <c r="G17" s="2">
        <f t="shared" si="3"/>
        <v>274.5</v>
      </c>
      <c r="H17" s="19" t="s">
        <v>18</v>
      </c>
      <c r="I17" s="46">
        <v>34</v>
      </c>
      <c r="J17" s="46">
        <v>30</v>
      </c>
      <c r="K17" s="46">
        <v>4</v>
      </c>
      <c r="L17" s="46">
        <v>1</v>
      </c>
      <c r="M17" s="6">
        <f t="shared" si="1"/>
        <v>57.5</v>
      </c>
      <c r="N17" s="2">
        <f t="shared" si="4"/>
        <v>249.5</v>
      </c>
      <c r="O17" s="19" t="s">
        <v>10</v>
      </c>
      <c r="P17" s="46">
        <v>58</v>
      </c>
      <c r="Q17" s="46">
        <v>36</v>
      </c>
      <c r="R17" s="46">
        <v>3</v>
      </c>
      <c r="S17" s="46">
        <v>3</v>
      </c>
      <c r="T17" s="6">
        <f t="shared" si="2"/>
        <v>78.5</v>
      </c>
      <c r="U17" s="2">
        <f t="shared" si="5"/>
        <v>295.5</v>
      </c>
      <c r="AB17" s="51">
        <v>248</v>
      </c>
    </row>
    <row r="18" spans="1:28" ht="24" customHeight="1" x14ac:dyDescent="0.2">
      <c r="A18" s="18" t="s">
        <v>41</v>
      </c>
      <c r="B18" s="46">
        <v>50</v>
      </c>
      <c r="C18" s="46">
        <v>38</v>
      </c>
      <c r="D18" s="46">
        <v>3</v>
      </c>
      <c r="E18" s="46">
        <v>0</v>
      </c>
      <c r="F18" s="6">
        <f t="shared" si="0"/>
        <v>69</v>
      </c>
      <c r="G18" s="2">
        <f t="shared" si="3"/>
        <v>278.5</v>
      </c>
      <c r="H18" s="19" t="s">
        <v>20</v>
      </c>
      <c r="I18" s="46">
        <v>42</v>
      </c>
      <c r="J18" s="46">
        <v>26</v>
      </c>
      <c r="K18" s="46">
        <v>3</v>
      </c>
      <c r="L18" s="46">
        <v>4</v>
      </c>
      <c r="M18" s="6">
        <f t="shared" si="1"/>
        <v>63</v>
      </c>
      <c r="N18" s="2">
        <f t="shared" si="4"/>
        <v>246.5</v>
      </c>
      <c r="O18" s="19" t="s">
        <v>13</v>
      </c>
      <c r="P18" s="46">
        <v>69</v>
      </c>
      <c r="Q18" s="46">
        <v>35</v>
      </c>
      <c r="R18" s="46">
        <v>2</v>
      </c>
      <c r="S18" s="46">
        <v>4</v>
      </c>
      <c r="T18" s="6">
        <f t="shared" si="2"/>
        <v>83.5</v>
      </c>
      <c r="U18" s="2">
        <f t="shared" si="5"/>
        <v>307</v>
      </c>
      <c r="AB18" s="51">
        <v>248</v>
      </c>
    </row>
    <row r="19" spans="1:28" ht="24" customHeight="1" thickBot="1" x14ac:dyDescent="0.25">
      <c r="A19" s="21" t="s">
        <v>42</v>
      </c>
      <c r="B19" s="47">
        <v>48</v>
      </c>
      <c r="C19" s="47">
        <v>27</v>
      </c>
      <c r="D19" s="47">
        <v>4</v>
      </c>
      <c r="E19" s="47">
        <v>2</v>
      </c>
      <c r="F19" s="7">
        <f t="shared" si="0"/>
        <v>64</v>
      </c>
      <c r="G19" s="3">
        <f t="shared" si="3"/>
        <v>263</v>
      </c>
      <c r="H19" s="20" t="s">
        <v>22</v>
      </c>
      <c r="I19" s="45">
        <v>28</v>
      </c>
      <c r="J19" s="45">
        <v>25</v>
      </c>
      <c r="K19" s="45">
        <v>4</v>
      </c>
      <c r="L19" s="45">
        <v>0</v>
      </c>
      <c r="M19" s="6">
        <f t="shared" si="1"/>
        <v>47</v>
      </c>
      <c r="N19" s="2">
        <f>M16+M17+M18+M19</f>
        <v>228.5</v>
      </c>
      <c r="O19" s="19" t="s">
        <v>16</v>
      </c>
      <c r="P19" s="46">
        <v>52</v>
      </c>
      <c r="Q19" s="46">
        <v>33</v>
      </c>
      <c r="R19" s="46">
        <v>3</v>
      </c>
      <c r="S19" s="46">
        <v>3</v>
      </c>
      <c r="T19" s="6">
        <f t="shared" si="2"/>
        <v>72.5</v>
      </c>
      <c r="U19" s="2">
        <f t="shared" si="5"/>
        <v>300.5</v>
      </c>
      <c r="AB19" s="51">
        <v>262</v>
      </c>
    </row>
    <row r="20" spans="1:28" ht="24" customHeight="1" x14ac:dyDescent="0.2">
      <c r="A20" s="19" t="s">
        <v>27</v>
      </c>
      <c r="B20" s="45">
        <v>59</v>
      </c>
      <c r="C20" s="45">
        <v>35</v>
      </c>
      <c r="D20" s="45">
        <v>3</v>
      </c>
      <c r="E20" s="45">
        <v>1</v>
      </c>
      <c r="F20" s="8">
        <f t="shared" si="0"/>
        <v>73</v>
      </c>
      <c r="G20" s="35"/>
      <c r="H20" s="19" t="s">
        <v>24</v>
      </c>
      <c r="I20" s="46">
        <v>46</v>
      </c>
      <c r="J20" s="46">
        <v>45</v>
      </c>
      <c r="K20" s="46">
        <v>4</v>
      </c>
      <c r="L20" s="46">
        <v>0</v>
      </c>
      <c r="M20" s="8">
        <f t="shared" si="1"/>
        <v>76</v>
      </c>
      <c r="N20" s="2">
        <f>M17+M18+M19+M20</f>
        <v>243.5</v>
      </c>
      <c r="O20" s="19" t="s">
        <v>45</v>
      </c>
      <c r="P20" s="45">
        <v>51</v>
      </c>
      <c r="Q20" s="45">
        <v>32</v>
      </c>
      <c r="R20" s="45">
        <v>4</v>
      </c>
      <c r="S20" s="45">
        <v>2</v>
      </c>
      <c r="T20" s="8">
        <f t="shared" si="2"/>
        <v>70.5</v>
      </c>
      <c r="U20" s="2">
        <f t="shared" si="5"/>
        <v>305</v>
      </c>
      <c r="AB20" s="51">
        <v>275</v>
      </c>
    </row>
    <row r="21" spans="1:28" ht="24" customHeight="1" thickBot="1" x14ac:dyDescent="0.25">
      <c r="A21" s="19" t="s">
        <v>28</v>
      </c>
      <c r="B21" s="46">
        <v>53</v>
      </c>
      <c r="C21" s="46">
        <v>29</v>
      </c>
      <c r="D21" s="46">
        <v>2</v>
      </c>
      <c r="E21" s="46">
        <v>3</v>
      </c>
      <c r="F21" s="6">
        <f t="shared" si="0"/>
        <v>67</v>
      </c>
      <c r="G21" s="36"/>
      <c r="H21" s="20" t="s">
        <v>25</v>
      </c>
      <c r="I21" s="46">
        <v>34</v>
      </c>
      <c r="J21" s="46">
        <v>45</v>
      </c>
      <c r="K21" s="46">
        <v>2</v>
      </c>
      <c r="L21" s="46">
        <v>0</v>
      </c>
      <c r="M21" s="6">
        <f t="shared" si="1"/>
        <v>66</v>
      </c>
      <c r="N21" s="2">
        <f>M18+M19+M20+M21</f>
        <v>252</v>
      </c>
      <c r="O21" s="21" t="s">
        <v>46</v>
      </c>
      <c r="P21" s="47">
        <v>49</v>
      </c>
      <c r="Q21" s="47">
        <v>34</v>
      </c>
      <c r="R21" s="47">
        <v>4</v>
      </c>
      <c r="S21" s="47">
        <v>2</v>
      </c>
      <c r="T21" s="7">
        <f t="shared" si="2"/>
        <v>71.5</v>
      </c>
      <c r="U21" s="3">
        <f t="shared" si="5"/>
        <v>298</v>
      </c>
      <c r="AB21" s="5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31</v>
      </c>
      <c r="D22" s="46">
        <v>6</v>
      </c>
      <c r="E22" s="46">
        <v>3</v>
      </c>
      <c r="F22" s="6">
        <f t="shared" si="0"/>
        <v>72.5</v>
      </c>
      <c r="G22" s="2"/>
      <c r="H22" s="21" t="s">
        <v>26</v>
      </c>
      <c r="I22" s="47">
        <v>35</v>
      </c>
      <c r="J22" s="47">
        <v>34</v>
      </c>
      <c r="K22" s="47">
        <v>7</v>
      </c>
      <c r="L22" s="47">
        <v>6</v>
      </c>
      <c r="M22" s="6">
        <f t="shared" si="1"/>
        <v>80.5</v>
      </c>
      <c r="N22" s="3">
        <f>M19+M20+M21+M22</f>
        <v>269.5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329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288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307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77</v>
      </c>
      <c r="G24" s="57"/>
      <c r="H24" s="144"/>
      <c r="I24" s="145"/>
      <c r="J24" s="52" t="s">
        <v>71</v>
      </c>
      <c r="K24" s="55"/>
      <c r="L24" s="55"/>
      <c r="M24" s="56" t="s">
        <v>72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R26" sqref="R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'G-3'!E4:H4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'G-3'!D5:H5</f>
        <v xml:space="preserve">ENTRE CALLE 40 Y 41 X CARRERA 27 </v>
      </c>
      <c r="E5" s="132"/>
      <c r="F5" s="132"/>
      <c r="G5" s="132"/>
      <c r="H5" s="132"/>
      <c r="I5" s="127" t="s">
        <v>53</v>
      </c>
      <c r="J5" s="127"/>
      <c r="K5" s="127"/>
      <c r="L5" s="133">
        <f>'G-3'!L5:N5</f>
        <v>0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1</v>
      </c>
      <c r="M6" s="140"/>
      <c r="N6" s="140"/>
      <c r="O6" s="42"/>
      <c r="P6" s="127" t="s">
        <v>58</v>
      </c>
      <c r="Q6" s="127"/>
      <c r="R6" s="127"/>
      <c r="S6" s="141">
        <f>'G-3'!S6:U6</f>
        <v>42494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136</v>
      </c>
      <c r="C10" s="46">
        <v>81</v>
      </c>
      <c r="D10" s="46">
        <v>10</v>
      </c>
      <c r="E10" s="46">
        <v>5</v>
      </c>
      <c r="F10" s="48">
        <f>B10*0.5+C10*1+D10*2+E10*2.5</f>
        <v>181.5</v>
      </c>
      <c r="G10" s="2"/>
      <c r="H10" s="19" t="s">
        <v>4</v>
      </c>
      <c r="I10" s="46">
        <v>64</v>
      </c>
      <c r="J10" s="46">
        <v>68</v>
      </c>
      <c r="K10" s="46">
        <v>12</v>
      </c>
      <c r="L10" s="46">
        <v>6</v>
      </c>
      <c r="M10" s="6">
        <f>I10*0.5+J10*1+K10*2+L10*2.5</f>
        <v>139</v>
      </c>
      <c r="N10" s="9">
        <f>F20+F21+F22+M10</f>
        <v>517.5</v>
      </c>
      <c r="O10" s="19" t="s">
        <v>43</v>
      </c>
      <c r="P10" s="46">
        <v>51</v>
      </c>
      <c r="Q10" s="46">
        <v>62</v>
      </c>
      <c r="R10" s="46">
        <v>8</v>
      </c>
      <c r="S10" s="46">
        <v>3</v>
      </c>
      <c r="T10" s="6">
        <f>P10*0.5+Q10*1+R10*2+S10*2.5</f>
        <v>111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148</v>
      </c>
      <c r="C11" s="46">
        <v>78</v>
      </c>
      <c r="D11" s="46">
        <v>12</v>
      </c>
      <c r="E11" s="46">
        <v>9</v>
      </c>
      <c r="F11" s="6">
        <f t="shared" ref="F11:F22" si="0">B11*0.5+C11*1+D11*2+E11*2.5</f>
        <v>198.5</v>
      </c>
      <c r="G11" s="2"/>
      <c r="H11" s="19" t="s">
        <v>5</v>
      </c>
      <c r="I11" s="46">
        <v>50</v>
      </c>
      <c r="J11" s="46">
        <v>58</v>
      </c>
      <c r="K11" s="46">
        <v>8</v>
      </c>
      <c r="L11" s="46">
        <v>3</v>
      </c>
      <c r="M11" s="6">
        <f t="shared" ref="M11:M22" si="1">I11*0.5+J11*1+K11*2+L11*2.5</f>
        <v>106.5</v>
      </c>
      <c r="N11" s="9">
        <f>F21+F22+M10+M11</f>
        <v>509.5</v>
      </c>
      <c r="O11" s="19" t="s">
        <v>44</v>
      </c>
      <c r="P11" s="46">
        <v>78</v>
      </c>
      <c r="Q11" s="46">
        <v>63</v>
      </c>
      <c r="R11" s="46">
        <v>7</v>
      </c>
      <c r="S11" s="46">
        <v>5</v>
      </c>
      <c r="T11" s="6">
        <f t="shared" ref="T11:T21" si="2">P11*0.5+Q11*1+R11*2+S11*2.5</f>
        <v>128.5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154</v>
      </c>
      <c r="C12" s="46">
        <v>61</v>
      </c>
      <c r="D12" s="46">
        <v>10</v>
      </c>
      <c r="E12" s="46">
        <v>9</v>
      </c>
      <c r="F12" s="6">
        <f t="shared" si="0"/>
        <v>180.5</v>
      </c>
      <c r="G12" s="2"/>
      <c r="H12" s="19" t="s">
        <v>6</v>
      </c>
      <c r="I12" s="46">
        <v>76</v>
      </c>
      <c r="J12" s="46">
        <v>52</v>
      </c>
      <c r="K12" s="46">
        <v>9</v>
      </c>
      <c r="L12" s="46">
        <v>5</v>
      </c>
      <c r="M12" s="6">
        <f t="shared" si="1"/>
        <v>120.5</v>
      </c>
      <c r="N12" s="2">
        <f>F22+M10+M11+M12</f>
        <v>512</v>
      </c>
      <c r="O12" s="19" t="s">
        <v>32</v>
      </c>
      <c r="P12" s="46">
        <v>46</v>
      </c>
      <c r="Q12" s="46">
        <v>29</v>
      </c>
      <c r="R12" s="46">
        <v>10</v>
      </c>
      <c r="S12" s="46">
        <v>2</v>
      </c>
      <c r="T12" s="6">
        <f t="shared" si="2"/>
        <v>77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117</v>
      </c>
      <c r="C13" s="46">
        <v>79</v>
      </c>
      <c r="D13" s="46">
        <v>10</v>
      </c>
      <c r="E13" s="46">
        <v>6</v>
      </c>
      <c r="F13" s="6">
        <f t="shared" si="0"/>
        <v>172.5</v>
      </c>
      <c r="G13" s="2">
        <f>F10+F11+F12+F13</f>
        <v>733</v>
      </c>
      <c r="H13" s="19" t="s">
        <v>7</v>
      </c>
      <c r="I13" s="46">
        <v>67</v>
      </c>
      <c r="J13" s="46">
        <v>56</v>
      </c>
      <c r="K13" s="46">
        <v>10</v>
      </c>
      <c r="L13" s="46">
        <v>7</v>
      </c>
      <c r="M13" s="6">
        <f t="shared" si="1"/>
        <v>127</v>
      </c>
      <c r="N13" s="2">
        <f t="shared" ref="N13:N18" si="3">M10+M11+M12+M13</f>
        <v>493</v>
      </c>
      <c r="O13" s="19" t="s">
        <v>33</v>
      </c>
      <c r="P13" s="46">
        <v>56</v>
      </c>
      <c r="Q13" s="46">
        <v>68</v>
      </c>
      <c r="R13" s="46">
        <v>8</v>
      </c>
      <c r="S13" s="46">
        <v>6</v>
      </c>
      <c r="T13" s="6">
        <f t="shared" si="2"/>
        <v>127</v>
      </c>
      <c r="U13" s="2">
        <f t="shared" ref="U13:U21" si="4">T10+T11+T12+T13</f>
        <v>443.5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101</v>
      </c>
      <c r="C14" s="46">
        <v>56</v>
      </c>
      <c r="D14" s="46">
        <v>12</v>
      </c>
      <c r="E14" s="46">
        <v>10</v>
      </c>
      <c r="F14" s="6">
        <f t="shared" si="0"/>
        <v>155.5</v>
      </c>
      <c r="G14" s="2">
        <f t="shared" ref="G14:G19" si="5">F11+F12+F13+F14</f>
        <v>707</v>
      </c>
      <c r="H14" s="19" t="s">
        <v>9</v>
      </c>
      <c r="I14" s="46">
        <v>53</v>
      </c>
      <c r="J14" s="46">
        <v>54</v>
      </c>
      <c r="K14" s="46">
        <v>9</v>
      </c>
      <c r="L14" s="46">
        <v>6</v>
      </c>
      <c r="M14" s="6">
        <f t="shared" si="1"/>
        <v>113.5</v>
      </c>
      <c r="N14" s="2">
        <f t="shared" si="3"/>
        <v>467.5</v>
      </c>
      <c r="O14" s="19" t="s">
        <v>29</v>
      </c>
      <c r="P14" s="45">
        <v>77</v>
      </c>
      <c r="Q14" s="45">
        <v>63</v>
      </c>
      <c r="R14" s="45">
        <v>10</v>
      </c>
      <c r="S14" s="45">
        <v>3</v>
      </c>
      <c r="T14" s="6">
        <f t="shared" si="2"/>
        <v>129</v>
      </c>
      <c r="U14" s="2">
        <f t="shared" si="4"/>
        <v>461.5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97</v>
      </c>
      <c r="C15" s="46">
        <v>55</v>
      </c>
      <c r="D15" s="46">
        <v>10</v>
      </c>
      <c r="E15" s="46">
        <v>4</v>
      </c>
      <c r="F15" s="6">
        <f t="shared" si="0"/>
        <v>133.5</v>
      </c>
      <c r="G15" s="2">
        <f t="shared" si="5"/>
        <v>642</v>
      </c>
      <c r="H15" s="19" t="s">
        <v>12</v>
      </c>
      <c r="I15" s="46">
        <v>50</v>
      </c>
      <c r="J15" s="46">
        <v>55</v>
      </c>
      <c r="K15" s="46">
        <v>9</v>
      </c>
      <c r="L15" s="46">
        <v>5</v>
      </c>
      <c r="M15" s="6">
        <f t="shared" si="1"/>
        <v>110.5</v>
      </c>
      <c r="N15" s="2">
        <f t="shared" si="3"/>
        <v>471.5</v>
      </c>
      <c r="O15" s="18" t="s">
        <v>30</v>
      </c>
      <c r="P15" s="46">
        <v>69</v>
      </c>
      <c r="Q15" s="46">
        <v>69</v>
      </c>
      <c r="R15" s="46">
        <v>11</v>
      </c>
      <c r="S15" s="46">
        <v>2</v>
      </c>
      <c r="T15" s="6">
        <f t="shared" si="2"/>
        <v>130.5</v>
      </c>
      <c r="U15" s="2">
        <f t="shared" si="4"/>
        <v>463.5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89</v>
      </c>
      <c r="C16" s="46">
        <v>63</v>
      </c>
      <c r="D16" s="46">
        <v>10</v>
      </c>
      <c r="E16" s="46">
        <v>9</v>
      </c>
      <c r="F16" s="6">
        <f t="shared" si="0"/>
        <v>150</v>
      </c>
      <c r="G16" s="2">
        <f t="shared" si="5"/>
        <v>611.5</v>
      </c>
      <c r="H16" s="19" t="s">
        <v>15</v>
      </c>
      <c r="I16" s="46">
        <v>42</v>
      </c>
      <c r="J16" s="46">
        <v>52</v>
      </c>
      <c r="K16" s="46">
        <v>5</v>
      </c>
      <c r="L16" s="46">
        <v>4</v>
      </c>
      <c r="M16" s="6">
        <f t="shared" si="1"/>
        <v>93</v>
      </c>
      <c r="N16" s="2">
        <f t="shared" si="3"/>
        <v>444</v>
      </c>
      <c r="O16" s="19" t="s">
        <v>8</v>
      </c>
      <c r="P16" s="46">
        <v>95</v>
      </c>
      <c r="Q16" s="46">
        <v>76</v>
      </c>
      <c r="R16" s="46">
        <v>7</v>
      </c>
      <c r="S16" s="46">
        <v>3</v>
      </c>
      <c r="T16" s="6">
        <f t="shared" si="2"/>
        <v>145</v>
      </c>
      <c r="U16" s="2">
        <f t="shared" si="4"/>
        <v>531.5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62</v>
      </c>
      <c r="C17" s="46">
        <v>59</v>
      </c>
      <c r="D17" s="46">
        <v>11</v>
      </c>
      <c r="E17" s="46">
        <v>4</v>
      </c>
      <c r="F17" s="6">
        <f t="shared" si="0"/>
        <v>122</v>
      </c>
      <c r="G17" s="2">
        <f t="shared" si="5"/>
        <v>561</v>
      </c>
      <c r="H17" s="19" t="s">
        <v>18</v>
      </c>
      <c r="I17" s="46">
        <v>39</v>
      </c>
      <c r="J17" s="46">
        <v>50</v>
      </c>
      <c r="K17" s="46">
        <v>7</v>
      </c>
      <c r="L17" s="46">
        <v>2</v>
      </c>
      <c r="M17" s="6">
        <f t="shared" si="1"/>
        <v>88.5</v>
      </c>
      <c r="N17" s="2">
        <f t="shared" si="3"/>
        <v>405.5</v>
      </c>
      <c r="O17" s="19" t="s">
        <v>10</v>
      </c>
      <c r="P17" s="46">
        <v>67</v>
      </c>
      <c r="Q17" s="46">
        <v>61</v>
      </c>
      <c r="R17" s="46">
        <v>7</v>
      </c>
      <c r="S17" s="46">
        <v>0</v>
      </c>
      <c r="T17" s="6">
        <f t="shared" si="2"/>
        <v>108.5</v>
      </c>
      <c r="U17" s="2">
        <f t="shared" si="4"/>
        <v>513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75</v>
      </c>
      <c r="C18" s="46">
        <v>60</v>
      </c>
      <c r="D18" s="46">
        <v>7</v>
      </c>
      <c r="E18" s="46">
        <v>5</v>
      </c>
      <c r="F18" s="6">
        <f t="shared" si="0"/>
        <v>124</v>
      </c>
      <c r="G18" s="2">
        <f t="shared" si="5"/>
        <v>529.5</v>
      </c>
      <c r="H18" s="19" t="s">
        <v>20</v>
      </c>
      <c r="I18" s="46">
        <v>32</v>
      </c>
      <c r="J18" s="46">
        <v>48</v>
      </c>
      <c r="K18" s="46">
        <v>8</v>
      </c>
      <c r="L18" s="46">
        <v>3</v>
      </c>
      <c r="M18" s="6">
        <f t="shared" si="1"/>
        <v>87.5</v>
      </c>
      <c r="N18" s="2">
        <f t="shared" si="3"/>
        <v>379.5</v>
      </c>
      <c r="O18" s="19" t="s">
        <v>13</v>
      </c>
      <c r="P18" s="46">
        <v>70</v>
      </c>
      <c r="Q18" s="46">
        <v>60</v>
      </c>
      <c r="R18" s="46">
        <v>6</v>
      </c>
      <c r="S18" s="46">
        <v>1</v>
      </c>
      <c r="T18" s="6">
        <f t="shared" si="2"/>
        <v>109.5</v>
      </c>
      <c r="U18" s="2">
        <f t="shared" si="4"/>
        <v>493.5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63</v>
      </c>
      <c r="C19" s="47">
        <v>55</v>
      </c>
      <c r="D19" s="47">
        <v>11</v>
      </c>
      <c r="E19" s="47">
        <v>4</v>
      </c>
      <c r="F19" s="7">
        <f t="shared" si="0"/>
        <v>118.5</v>
      </c>
      <c r="G19" s="3">
        <f t="shared" si="5"/>
        <v>514.5</v>
      </c>
      <c r="H19" s="20" t="s">
        <v>22</v>
      </c>
      <c r="I19" s="45">
        <v>56</v>
      </c>
      <c r="J19" s="45">
        <v>54</v>
      </c>
      <c r="K19" s="45">
        <v>4</v>
      </c>
      <c r="L19" s="45">
        <v>1</v>
      </c>
      <c r="M19" s="6">
        <f t="shared" si="1"/>
        <v>92.5</v>
      </c>
      <c r="N19" s="2">
        <f>M16+M17+M18+M19</f>
        <v>361.5</v>
      </c>
      <c r="O19" s="19" t="s">
        <v>16</v>
      </c>
      <c r="P19" s="46">
        <v>60</v>
      </c>
      <c r="Q19" s="46">
        <v>65</v>
      </c>
      <c r="R19" s="46">
        <v>5</v>
      </c>
      <c r="S19" s="46">
        <v>3</v>
      </c>
      <c r="T19" s="6">
        <f t="shared" si="2"/>
        <v>112.5</v>
      </c>
      <c r="U19" s="2">
        <f t="shared" si="4"/>
        <v>475.5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56</v>
      </c>
      <c r="C20" s="45">
        <v>55</v>
      </c>
      <c r="D20" s="45">
        <v>7</v>
      </c>
      <c r="E20" s="45">
        <v>7</v>
      </c>
      <c r="F20" s="8">
        <f t="shared" si="0"/>
        <v>114.5</v>
      </c>
      <c r="G20" s="35"/>
      <c r="H20" s="19" t="s">
        <v>24</v>
      </c>
      <c r="I20" s="46">
        <v>85</v>
      </c>
      <c r="J20" s="46">
        <v>61</v>
      </c>
      <c r="K20" s="46">
        <v>10</v>
      </c>
      <c r="L20" s="46">
        <v>10</v>
      </c>
      <c r="M20" s="8">
        <f t="shared" si="1"/>
        <v>148.5</v>
      </c>
      <c r="N20" s="2">
        <f>M17+M18+M19+M20</f>
        <v>417</v>
      </c>
      <c r="O20" s="19" t="s">
        <v>45</v>
      </c>
      <c r="P20" s="45">
        <v>53</v>
      </c>
      <c r="Q20" s="45">
        <v>42</v>
      </c>
      <c r="R20" s="45">
        <v>4</v>
      </c>
      <c r="S20" s="45">
        <v>2</v>
      </c>
      <c r="T20" s="8">
        <f t="shared" si="2"/>
        <v>81.5</v>
      </c>
      <c r="U20" s="2">
        <f t="shared" si="4"/>
        <v>412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66</v>
      </c>
      <c r="D21" s="46">
        <v>8</v>
      </c>
      <c r="E21" s="46">
        <v>4</v>
      </c>
      <c r="F21" s="6">
        <f t="shared" si="0"/>
        <v>118</v>
      </c>
      <c r="G21" s="36"/>
      <c r="H21" s="20" t="s">
        <v>25</v>
      </c>
      <c r="I21" s="46">
        <v>57</v>
      </c>
      <c r="J21" s="46">
        <v>79</v>
      </c>
      <c r="K21" s="46">
        <v>9</v>
      </c>
      <c r="L21" s="46">
        <v>5</v>
      </c>
      <c r="M21" s="6">
        <f t="shared" si="1"/>
        <v>138</v>
      </c>
      <c r="N21" s="2">
        <f>M18+M19+M20+M21</f>
        <v>466.5</v>
      </c>
      <c r="O21" s="21" t="s">
        <v>46</v>
      </c>
      <c r="P21" s="47">
        <v>45</v>
      </c>
      <c r="Q21" s="47">
        <v>36</v>
      </c>
      <c r="R21" s="47">
        <v>5</v>
      </c>
      <c r="S21" s="47">
        <v>0</v>
      </c>
      <c r="T21" s="7">
        <f t="shared" si="2"/>
        <v>68.5</v>
      </c>
      <c r="U21" s="3">
        <f t="shared" si="4"/>
        <v>372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76</v>
      </c>
      <c r="D22" s="46">
        <v>10</v>
      </c>
      <c r="E22" s="46">
        <v>6</v>
      </c>
      <c r="F22" s="6">
        <f t="shared" si="0"/>
        <v>146</v>
      </c>
      <c r="G22" s="2"/>
      <c r="H22" s="21" t="s">
        <v>26</v>
      </c>
      <c r="I22" s="47">
        <v>65</v>
      </c>
      <c r="J22" s="47">
        <v>56</v>
      </c>
      <c r="K22" s="47">
        <v>5</v>
      </c>
      <c r="L22" s="47">
        <v>3</v>
      </c>
      <c r="M22" s="6">
        <f t="shared" si="1"/>
        <v>106</v>
      </c>
      <c r="N22" s="3">
        <f>M19+M20+M21+M22</f>
        <v>485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733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517.5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531.5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72</v>
      </c>
      <c r="N24" s="57"/>
      <c r="O24" s="144"/>
      <c r="P24" s="145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'G-3'!E4:H4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'G-3'!D5:H5</f>
        <v xml:space="preserve">ENTRE CALLE 40 Y 41 X CARRERA 27 </v>
      </c>
      <c r="E6" s="132"/>
      <c r="F6" s="132"/>
      <c r="G6" s="132"/>
      <c r="H6" s="132"/>
      <c r="I6" s="127" t="s">
        <v>53</v>
      </c>
      <c r="J6" s="127"/>
      <c r="K6" s="127"/>
      <c r="L6" s="133">
        <f>'G-3'!L5:N5</f>
        <v>0</v>
      </c>
      <c r="M6" s="133"/>
      <c r="N6" s="133"/>
      <c r="O6" s="12"/>
      <c r="P6" s="127" t="s">
        <v>58</v>
      </c>
      <c r="Q6" s="127"/>
      <c r="R6" s="127"/>
      <c r="S6" s="155">
        <f>'G-3'!S6:U6</f>
        <v>42494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'G-3'!B10+'G-4'!B10</f>
        <v>211</v>
      </c>
      <c r="C10" s="46">
        <f>'G-3'!C10+'G-4'!C10</f>
        <v>109</v>
      </c>
      <c r="D10" s="46">
        <f>'G-3'!D10+'G-4'!D10</f>
        <v>16</v>
      </c>
      <c r="E10" s="46">
        <f>'G-3'!E10+'G-4'!E10</f>
        <v>5</v>
      </c>
      <c r="F10" s="6">
        <f t="shared" ref="F10:F22" si="0">B10*0.5+C10*1+D10*2+E10*2.5</f>
        <v>259</v>
      </c>
      <c r="G10" s="2"/>
      <c r="H10" s="19" t="s">
        <v>4</v>
      </c>
      <c r="I10" s="46">
        <f>'G-3'!I10+'G-4'!I10</f>
        <v>112</v>
      </c>
      <c r="J10" s="46">
        <f>'G-3'!J10+'G-4'!J10</f>
        <v>97</v>
      </c>
      <c r="K10" s="46">
        <f>'G-3'!K10+'G-4'!K10</f>
        <v>17</v>
      </c>
      <c r="L10" s="46">
        <f>'G-3'!L10+'G-4'!L10</f>
        <v>11</v>
      </c>
      <c r="M10" s="6">
        <f t="shared" ref="M10:M22" si="1">I10*0.5+J10*1+K10*2+L10*2.5</f>
        <v>214.5</v>
      </c>
      <c r="N10" s="9">
        <f>F20+F21+F22+M10</f>
        <v>805.5</v>
      </c>
      <c r="O10" s="19" t="s">
        <v>43</v>
      </c>
      <c r="P10" s="46">
        <f>'G-3'!P10+'G-4'!P10</f>
        <v>92</v>
      </c>
      <c r="Q10" s="46">
        <f>'G-3'!Q10+'G-4'!Q10</f>
        <v>94</v>
      </c>
      <c r="R10" s="46">
        <f>'G-3'!R10+'G-4'!R10</f>
        <v>12</v>
      </c>
      <c r="S10" s="46">
        <f>'G-3'!S10+'G-4'!S10</f>
        <v>3</v>
      </c>
      <c r="T10" s="6">
        <f t="shared" ref="T10:T21" si="2">P10*0.5+Q10*1+R10*2+S10*2.5</f>
        <v>171.5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189</v>
      </c>
      <c r="C11" s="46">
        <f>'G-3'!C11+'G-4'!C11</f>
        <v>105</v>
      </c>
      <c r="D11" s="46">
        <f>'G-3'!D11+'G-4'!D11</f>
        <v>15</v>
      </c>
      <c r="E11" s="46">
        <f>'G-3'!E11+'G-4'!E11</f>
        <v>10</v>
      </c>
      <c r="F11" s="6">
        <f t="shared" si="0"/>
        <v>254.5</v>
      </c>
      <c r="G11" s="2"/>
      <c r="H11" s="19" t="s">
        <v>5</v>
      </c>
      <c r="I11" s="46">
        <f>'G-3'!I11+'G-4'!I11</f>
        <v>94</v>
      </c>
      <c r="J11" s="46">
        <f>'G-3'!J11+'G-4'!J11</f>
        <v>87</v>
      </c>
      <c r="K11" s="46">
        <f>'G-3'!K11+'G-4'!K11</f>
        <v>12</v>
      </c>
      <c r="L11" s="46">
        <f>'G-3'!L11+'G-4'!L11</f>
        <v>4</v>
      </c>
      <c r="M11" s="6">
        <f t="shared" si="1"/>
        <v>168</v>
      </c>
      <c r="N11" s="9">
        <f>F21+F22+M10+M11</f>
        <v>786</v>
      </c>
      <c r="O11" s="19" t="s">
        <v>44</v>
      </c>
      <c r="P11" s="46">
        <f>'G-3'!P11+'G-4'!P11</f>
        <v>127</v>
      </c>
      <c r="Q11" s="46">
        <f>'G-3'!Q11+'G-4'!Q11</f>
        <v>103</v>
      </c>
      <c r="R11" s="46">
        <f>'G-3'!R11+'G-4'!R11</f>
        <v>11</v>
      </c>
      <c r="S11" s="46">
        <f>'G-3'!S11+'G-4'!S11</f>
        <v>6</v>
      </c>
      <c r="T11" s="6">
        <f t="shared" si="2"/>
        <v>203.5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231</v>
      </c>
      <c r="C12" s="46">
        <f>'G-3'!C12+'G-4'!C12</f>
        <v>88</v>
      </c>
      <c r="D12" s="46">
        <f>'G-3'!D12+'G-4'!D12</f>
        <v>17</v>
      </c>
      <c r="E12" s="46">
        <f>'G-3'!E12+'G-4'!E12</f>
        <v>10</v>
      </c>
      <c r="F12" s="6">
        <f t="shared" si="0"/>
        <v>262.5</v>
      </c>
      <c r="G12" s="2"/>
      <c r="H12" s="19" t="s">
        <v>6</v>
      </c>
      <c r="I12" s="46">
        <f>'G-3'!I12+'G-4'!I12</f>
        <v>116</v>
      </c>
      <c r="J12" s="46">
        <f>'G-3'!J12+'G-4'!J12</f>
        <v>86</v>
      </c>
      <c r="K12" s="46">
        <f>'G-3'!K12+'G-4'!K12</f>
        <v>14</v>
      </c>
      <c r="L12" s="46">
        <f>'G-3'!L12+'G-4'!L12</f>
        <v>6</v>
      </c>
      <c r="M12" s="6">
        <f t="shared" si="1"/>
        <v>187</v>
      </c>
      <c r="N12" s="2">
        <f>F22+M10+M11+M12</f>
        <v>788</v>
      </c>
      <c r="O12" s="19" t="s">
        <v>32</v>
      </c>
      <c r="P12" s="46">
        <f>'G-3'!P12+'G-4'!P12</f>
        <v>88</v>
      </c>
      <c r="Q12" s="46">
        <f>'G-3'!Q12+'G-4'!Q12</f>
        <v>58</v>
      </c>
      <c r="R12" s="46">
        <f>'G-3'!R12+'G-4'!R12</f>
        <v>15</v>
      </c>
      <c r="S12" s="46">
        <f>'G-3'!S12+'G-4'!S12</f>
        <v>4</v>
      </c>
      <c r="T12" s="6">
        <f t="shared" si="2"/>
        <v>142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219</v>
      </c>
      <c r="C13" s="46">
        <f>'G-3'!C13+'G-4'!C13</f>
        <v>118</v>
      </c>
      <c r="D13" s="46">
        <f>'G-3'!D13+'G-4'!D13</f>
        <v>15</v>
      </c>
      <c r="E13" s="46">
        <f>'G-3'!E13+'G-4'!E13</f>
        <v>7</v>
      </c>
      <c r="F13" s="6">
        <f t="shared" si="0"/>
        <v>275</v>
      </c>
      <c r="G13" s="2">
        <f t="shared" ref="G13:G19" si="3">F10+F11+F12+F13</f>
        <v>1051</v>
      </c>
      <c r="H13" s="19" t="s">
        <v>7</v>
      </c>
      <c r="I13" s="46">
        <f>'G-3'!I13+'G-4'!I13</f>
        <v>110</v>
      </c>
      <c r="J13" s="46">
        <f>'G-3'!J13+'G-4'!J13</f>
        <v>88</v>
      </c>
      <c r="K13" s="46">
        <f>'G-3'!K13+'G-4'!K13</f>
        <v>20</v>
      </c>
      <c r="L13" s="46">
        <f>'G-3'!L13+'G-4'!L13</f>
        <v>9</v>
      </c>
      <c r="M13" s="6">
        <f t="shared" si="1"/>
        <v>205.5</v>
      </c>
      <c r="N13" s="2">
        <f t="shared" ref="N13:N18" si="4">M10+M11+M12+M13</f>
        <v>775</v>
      </c>
      <c r="O13" s="19" t="s">
        <v>33</v>
      </c>
      <c r="P13" s="46">
        <f>'G-3'!P13+'G-4'!P13</f>
        <v>87</v>
      </c>
      <c r="Q13" s="46">
        <f>'G-3'!Q13+'G-4'!Q13</f>
        <v>95</v>
      </c>
      <c r="R13" s="46">
        <f>'G-3'!R13+'G-4'!R13</f>
        <v>11</v>
      </c>
      <c r="S13" s="46">
        <f>'G-3'!S13+'G-4'!S13</f>
        <v>7</v>
      </c>
      <c r="T13" s="6">
        <f t="shared" si="2"/>
        <v>178</v>
      </c>
      <c r="U13" s="2">
        <f t="shared" ref="U13:U21" si="5">T10+T11+T12+T13</f>
        <v>695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'G-3'!B14+'G-4'!B14</f>
        <v>157</v>
      </c>
      <c r="C14" s="46">
        <f>'G-3'!C14+'G-4'!C14</f>
        <v>85</v>
      </c>
      <c r="D14" s="46">
        <f>'G-3'!D14+'G-4'!D14</f>
        <v>16</v>
      </c>
      <c r="E14" s="46">
        <f>'G-3'!E14+'G-4'!E14</f>
        <v>10</v>
      </c>
      <c r="F14" s="6">
        <f t="shared" si="0"/>
        <v>220.5</v>
      </c>
      <c r="G14" s="2">
        <f t="shared" si="3"/>
        <v>1012.5</v>
      </c>
      <c r="H14" s="19" t="s">
        <v>9</v>
      </c>
      <c r="I14" s="46">
        <f>'G-3'!I14+'G-4'!I14</f>
        <v>90</v>
      </c>
      <c r="J14" s="46">
        <f>'G-3'!J14+'G-4'!J14</f>
        <v>82</v>
      </c>
      <c r="K14" s="46">
        <f>'G-3'!K14+'G-4'!K14</f>
        <v>15</v>
      </c>
      <c r="L14" s="46">
        <f>'G-3'!L14+'G-4'!L14</f>
        <v>9</v>
      </c>
      <c r="M14" s="6">
        <f t="shared" si="1"/>
        <v>179.5</v>
      </c>
      <c r="N14" s="2">
        <f t="shared" si="4"/>
        <v>740</v>
      </c>
      <c r="O14" s="19" t="s">
        <v>29</v>
      </c>
      <c r="P14" s="46">
        <f>'G-3'!P14+'G-4'!P14</f>
        <v>132</v>
      </c>
      <c r="Q14" s="46">
        <f>'G-3'!Q14+'G-4'!Q14</f>
        <v>94</v>
      </c>
      <c r="R14" s="46">
        <f>'G-3'!R14+'G-4'!R14</f>
        <v>13</v>
      </c>
      <c r="S14" s="46">
        <f>'G-3'!S14+'G-4'!S14</f>
        <v>6</v>
      </c>
      <c r="T14" s="6">
        <f t="shared" si="2"/>
        <v>201</v>
      </c>
      <c r="U14" s="2">
        <f t="shared" si="5"/>
        <v>724.5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'G-3'!B15+'G-4'!B15</f>
        <v>154</v>
      </c>
      <c r="C15" s="46">
        <f>'G-3'!C15+'G-4'!C15</f>
        <v>93</v>
      </c>
      <c r="D15" s="46">
        <f>'G-3'!D15+'G-4'!D15</f>
        <v>14</v>
      </c>
      <c r="E15" s="46">
        <f>'G-3'!E15+'G-4'!E15</f>
        <v>6</v>
      </c>
      <c r="F15" s="6">
        <f t="shared" si="0"/>
        <v>213</v>
      </c>
      <c r="G15" s="2">
        <f t="shared" si="3"/>
        <v>971</v>
      </c>
      <c r="H15" s="19" t="s">
        <v>12</v>
      </c>
      <c r="I15" s="46">
        <f>'G-3'!I15+'G-4'!I15</f>
        <v>86</v>
      </c>
      <c r="J15" s="46">
        <f>'G-3'!J15+'G-4'!J15</f>
        <v>84</v>
      </c>
      <c r="K15" s="46">
        <f>'G-3'!K15+'G-4'!K15</f>
        <v>13</v>
      </c>
      <c r="L15" s="46">
        <f>'G-3'!L15+'G-4'!L15</f>
        <v>9</v>
      </c>
      <c r="M15" s="6">
        <f t="shared" si="1"/>
        <v>175.5</v>
      </c>
      <c r="N15" s="2">
        <f t="shared" si="4"/>
        <v>747.5</v>
      </c>
      <c r="O15" s="18" t="s">
        <v>30</v>
      </c>
      <c r="P15" s="46">
        <f>'G-3'!P15+'G-4'!P15</f>
        <v>125</v>
      </c>
      <c r="Q15" s="46">
        <f>'G-3'!Q15+'G-4'!Q15</f>
        <v>105</v>
      </c>
      <c r="R15" s="46">
        <f>'G-3'!R15+'G-4'!R15</f>
        <v>16</v>
      </c>
      <c r="S15" s="46">
        <f>'G-3'!S15+'G-4'!S15</f>
        <v>4</v>
      </c>
      <c r="T15" s="6">
        <f t="shared" si="2"/>
        <v>209.5</v>
      </c>
      <c r="U15" s="2">
        <f t="shared" si="5"/>
        <v>730.5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'G-3'!B16+'G-4'!B16</f>
        <v>140</v>
      </c>
      <c r="C16" s="46">
        <f>'G-3'!C16+'G-4'!C16</f>
        <v>95</v>
      </c>
      <c r="D16" s="46">
        <f>'G-3'!D16+'G-4'!D16</f>
        <v>16</v>
      </c>
      <c r="E16" s="46">
        <f>'G-3'!E16+'G-4'!E16</f>
        <v>11</v>
      </c>
      <c r="F16" s="6">
        <f t="shared" si="0"/>
        <v>224.5</v>
      </c>
      <c r="G16" s="2">
        <f t="shared" si="3"/>
        <v>933</v>
      </c>
      <c r="H16" s="19" t="s">
        <v>15</v>
      </c>
      <c r="I16" s="46">
        <f>'G-3'!I16+'G-4'!I16</f>
        <v>74</v>
      </c>
      <c r="J16" s="46">
        <f>'G-3'!J16+'G-4'!J16</f>
        <v>82</v>
      </c>
      <c r="K16" s="46">
        <f>'G-3'!K16+'G-4'!K16</f>
        <v>10</v>
      </c>
      <c r="L16" s="46">
        <f>'G-3'!L16+'G-4'!L16</f>
        <v>6</v>
      </c>
      <c r="M16" s="6">
        <f t="shared" si="1"/>
        <v>154</v>
      </c>
      <c r="N16" s="2">
        <f t="shared" si="4"/>
        <v>714.5</v>
      </c>
      <c r="O16" s="19" t="s">
        <v>8</v>
      </c>
      <c r="P16" s="46">
        <f>'G-3'!P16+'G-4'!P16</f>
        <v>145</v>
      </c>
      <c r="Q16" s="46">
        <f>'G-3'!Q16+'G-4'!Q16</f>
        <v>109</v>
      </c>
      <c r="R16" s="46">
        <f>'G-3'!R16+'G-4'!R16</f>
        <v>11</v>
      </c>
      <c r="S16" s="46">
        <f>'G-3'!S16+'G-4'!S16</f>
        <v>3</v>
      </c>
      <c r="T16" s="6">
        <f t="shared" si="2"/>
        <v>211</v>
      </c>
      <c r="U16" s="2">
        <f t="shared" si="5"/>
        <v>799.5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'G-3'!B17+'G-4'!B17</f>
        <v>100</v>
      </c>
      <c r="C17" s="46">
        <f>'G-3'!C17+'G-4'!C17</f>
        <v>84</v>
      </c>
      <c r="D17" s="46">
        <f>'G-3'!D17+'G-4'!D17</f>
        <v>13</v>
      </c>
      <c r="E17" s="46">
        <f>'G-3'!E17+'G-4'!E17</f>
        <v>7</v>
      </c>
      <c r="F17" s="6">
        <f t="shared" si="0"/>
        <v>177.5</v>
      </c>
      <c r="G17" s="2">
        <f t="shared" si="3"/>
        <v>835.5</v>
      </c>
      <c r="H17" s="19" t="s">
        <v>18</v>
      </c>
      <c r="I17" s="46">
        <f>'G-3'!I17+'G-4'!I17</f>
        <v>73</v>
      </c>
      <c r="J17" s="46">
        <f>'G-3'!J17+'G-4'!J17</f>
        <v>80</v>
      </c>
      <c r="K17" s="46">
        <f>'G-3'!K17+'G-4'!K17</f>
        <v>11</v>
      </c>
      <c r="L17" s="46">
        <f>'G-3'!L17+'G-4'!L17</f>
        <v>3</v>
      </c>
      <c r="M17" s="6">
        <f t="shared" si="1"/>
        <v>146</v>
      </c>
      <c r="N17" s="2">
        <f t="shared" si="4"/>
        <v>655</v>
      </c>
      <c r="O17" s="19" t="s">
        <v>10</v>
      </c>
      <c r="P17" s="46">
        <f>'G-3'!P17+'G-4'!P17</f>
        <v>125</v>
      </c>
      <c r="Q17" s="46">
        <f>'G-3'!Q17+'G-4'!Q17</f>
        <v>97</v>
      </c>
      <c r="R17" s="46">
        <f>'G-3'!R17+'G-4'!R17</f>
        <v>10</v>
      </c>
      <c r="S17" s="46">
        <f>'G-3'!S17+'G-4'!S17</f>
        <v>3</v>
      </c>
      <c r="T17" s="6">
        <f t="shared" si="2"/>
        <v>187</v>
      </c>
      <c r="U17" s="2">
        <f t="shared" si="5"/>
        <v>808.5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'G-3'!B18+'G-4'!B18</f>
        <v>125</v>
      </c>
      <c r="C18" s="46">
        <f>'G-3'!C18+'G-4'!C18</f>
        <v>98</v>
      </c>
      <c r="D18" s="46">
        <f>'G-3'!D18+'G-4'!D18</f>
        <v>10</v>
      </c>
      <c r="E18" s="46">
        <f>'G-3'!E18+'G-4'!E18</f>
        <v>5</v>
      </c>
      <c r="F18" s="6">
        <f t="shared" si="0"/>
        <v>193</v>
      </c>
      <c r="G18" s="2">
        <f t="shared" si="3"/>
        <v>808</v>
      </c>
      <c r="H18" s="19" t="s">
        <v>20</v>
      </c>
      <c r="I18" s="46">
        <f>'G-3'!I18+'G-4'!I18</f>
        <v>74</v>
      </c>
      <c r="J18" s="46">
        <f>'G-3'!J18+'G-4'!J18</f>
        <v>74</v>
      </c>
      <c r="K18" s="46">
        <f>'G-3'!K18+'G-4'!K18</f>
        <v>11</v>
      </c>
      <c r="L18" s="46">
        <f>'G-3'!L18+'G-4'!L18</f>
        <v>7</v>
      </c>
      <c r="M18" s="6">
        <f t="shared" si="1"/>
        <v>150.5</v>
      </c>
      <c r="N18" s="2">
        <f t="shared" si="4"/>
        <v>626</v>
      </c>
      <c r="O18" s="19" t="s">
        <v>13</v>
      </c>
      <c r="P18" s="46">
        <f>'G-3'!P18+'G-4'!P18</f>
        <v>139</v>
      </c>
      <c r="Q18" s="46">
        <f>'G-3'!Q18+'G-4'!Q18</f>
        <v>95</v>
      </c>
      <c r="R18" s="46">
        <f>'G-3'!R18+'G-4'!R18</f>
        <v>8</v>
      </c>
      <c r="S18" s="46">
        <f>'G-3'!S18+'G-4'!S18</f>
        <v>5</v>
      </c>
      <c r="T18" s="6">
        <f t="shared" si="2"/>
        <v>193</v>
      </c>
      <c r="U18" s="2">
        <f t="shared" si="5"/>
        <v>800.5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'G-3'!B19+'G-4'!B19</f>
        <v>111</v>
      </c>
      <c r="C19" s="47">
        <f>'G-3'!C19+'G-4'!C19</f>
        <v>82</v>
      </c>
      <c r="D19" s="47">
        <f>'G-3'!D19+'G-4'!D19</f>
        <v>15</v>
      </c>
      <c r="E19" s="47">
        <f>'G-3'!E19+'G-4'!E19</f>
        <v>6</v>
      </c>
      <c r="F19" s="7">
        <f t="shared" si="0"/>
        <v>182.5</v>
      </c>
      <c r="G19" s="3">
        <f t="shared" si="3"/>
        <v>777.5</v>
      </c>
      <c r="H19" s="20" t="s">
        <v>22</v>
      </c>
      <c r="I19" s="46">
        <f>'G-3'!I19+'G-4'!I19</f>
        <v>84</v>
      </c>
      <c r="J19" s="46">
        <f>'G-3'!J19+'G-4'!J19</f>
        <v>79</v>
      </c>
      <c r="K19" s="46">
        <f>'G-3'!K19+'G-4'!K19</f>
        <v>8</v>
      </c>
      <c r="L19" s="46">
        <f>'G-3'!L19+'G-4'!L19</f>
        <v>1</v>
      </c>
      <c r="M19" s="6">
        <f t="shared" si="1"/>
        <v>139.5</v>
      </c>
      <c r="N19" s="2">
        <f>M16+M17+M18+M19</f>
        <v>590</v>
      </c>
      <c r="O19" s="19" t="s">
        <v>16</v>
      </c>
      <c r="P19" s="46">
        <f>'G-3'!P19+'G-4'!P19</f>
        <v>112</v>
      </c>
      <c r="Q19" s="46">
        <f>'G-3'!Q19+'G-4'!Q19</f>
        <v>98</v>
      </c>
      <c r="R19" s="46">
        <f>'G-3'!R19+'G-4'!R19</f>
        <v>8</v>
      </c>
      <c r="S19" s="46">
        <f>'G-3'!S19+'G-4'!S19</f>
        <v>6</v>
      </c>
      <c r="T19" s="6">
        <f t="shared" si="2"/>
        <v>185</v>
      </c>
      <c r="U19" s="2">
        <f t="shared" si="5"/>
        <v>776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'G-3'!B20+'G-4'!B20</f>
        <v>115</v>
      </c>
      <c r="C20" s="45">
        <f>'G-3'!C20+'G-4'!C20</f>
        <v>90</v>
      </c>
      <c r="D20" s="45">
        <f>'G-3'!D20+'G-4'!D20</f>
        <v>10</v>
      </c>
      <c r="E20" s="45">
        <f>'G-3'!E20+'G-4'!E20</f>
        <v>8</v>
      </c>
      <c r="F20" s="8">
        <f t="shared" si="0"/>
        <v>187.5</v>
      </c>
      <c r="G20" s="35"/>
      <c r="H20" s="19" t="s">
        <v>24</v>
      </c>
      <c r="I20" s="46">
        <f>'G-3'!I20+'G-4'!I20</f>
        <v>131</v>
      </c>
      <c r="J20" s="46">
        <f>'G-3'!J20+'G-4'!J20</f>
        <v>106</v>
      </c>
      <c r="K20" s="46">
        <f>'G-3'!K20+'G-4'!K20</f>
        <v>14</v>
      </c>
      <c r="L20" s="46">
        <f>'G-3'!L20+'G-4'!L20</f>
        <v>10</v>
      </c>
      <c r="M20" s="8">
        <f t="shared" si="1"/>
        <v>224.5</v>
      </c>
      <c r="N20" s="2">
        <f>M17+M18+M19+M20</f>
        <v>660.5</v>
      </c>
      <c r="O20" s="19" t="s">
        <v>45</v>
      </c>
      <c r="P20" s="46">
        <f>'G-3'!P20+'G-4'!P20</f>
        <v>104</v>
      </c>
      <c r="Q20" s="46">
        <f>'G-3'!Q20+'G-4'!Q20</f>
        <v>74</v>
      </c>
      <c r="R20" s="46">
        <f>'G-3'!R20+'G-4'!R20</f>
        <v>8</v>
      </c>
      <c r="S20" s="46">
        <f>'G-3'!S20+'G-4'!S20</f>
        <v>4</v>
      </c>
      <c r="T20" s="8">
        <f t="shared" si="2"/>
        <v>152</v>
      </c>
      <c r="U20" s="2">
        <f t="shared" si="5"/>
        <v>717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'G-3'!B21+'G-4'!B21</f>
        <v>105</v>
      </c>
      <c r="C21" s="46">
        <f>'G-3'!C21+'G-4'!C21</f>
        <v>95</v>
      </c>
      <c r="D21" s="46">
        <f>'G-3'!D21+'G-4'!D21</f>
        <v>10</v>
      </c>
      <c r="E21" s="46">
        <f>'G-3'!E21+'G-4'!E21</f>
        <v>7</v>
      </c>
      <c r="F21" s="6">
        <f t="shared" si="0"/>
        <v>185</v>
      </c>
      <c r="G21" s="36"/>
      <c r="H21" s="20" t="s">
        <v>25</v>
      </c>
      <c r="I21" s="46">
        <f>'G-3'!I21+'G-4'!I21</f>
        <v>91</v>
      </c>
      <c r="J21" s="46">
        <f>'G-3'!J21+'G-4'!J21</f>
        <v>124</v>
      </c>
      <c r="K21" s="46">
        <f>'G-3'!K21+'G-4'!K21</f>
        <v>11</v>
      </c>
      <c r="L21" s="46">
        <f>'G-3'!L21+'G-4'!L21</f>
        <v>5</v>
      </c>
      <c r="M21" s="6">
        <f t="shared" si="1"/>
        <v>204</v>
      </c>
      <c r="N21" s="2">
        <f>M18+M19+M20+M21</f>
        <v>718.5</v>
      </c>
      <c r="O21" s="21" t="s">
        <v>46</v>
      </c>
      <c r="P21" s="47">
        <f>'G-3'!P21+'G-4'!P21</f>
        <v>94</v>
      </c>
      <c r="Q21" s="47">
        <f>'G-3'!Q21+'G-4'!Q21</f>
        <v>70</v>
      </c>
      <c r="R21" s="47">
        <f>'G-3'!R21+'G-4'!R21</f>
        <v>9</v>
      </c>
      <c r="S21" s="47">
        <f>'G-3'!S21+'G-4'!S21</f>
        <v>2</v>
      </c>
      <c r="T21" s="7">
        <f t="shared" si="2"/>
        <v>140</v>
      </c>
      <c r="U21" s="3">
        <f t="shared" si="5"/>
        <v>670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'G-3'!B22+'G-4'!B22</f>
        <v>114</v>
      </c>
      <c r="C22" s="46">
        <f>'G-3'!C22+'G-4'!C22</f>
        <v>107</v>
      </c>
      <c r="D22" s="46">
        <f>'G-3'!D22+'G-4'!D22</f>
        <v>16</v>
      </c>
      <c r="E22" s="46">
        <f>'G-3'!E22+'G-4'!E22</f>
        <v>9</v>
      </c>
      <c r="F22" s="6">
        <f t="shared" si="0"/>
        <v>218.5</v>
      </c>
      <c r="G22" s="2"/>
      <c r="H22" s="21" t="s">
        <v>26</v>
      </c>
      <c r="I22" s="46">
        <f>'G-3'!I22+'G-4'!I22</f>
        <v>100</v>
      </c>
      <c r="J22" s="46">
        <f>'G-3'!J22+'G-4'!J22</f>
        <v>90</v>
      </c>
      <c r="K22" s="46">
        <f>'G-3'!K22+'G-4'!K22</f>
        <v>12</v>
      </c>
      <c r="L22" s="46">
        <f>'G-3'!L22+'G-4'!L22</f>
        <v>9</v>
      </c>
      <c r="M22" s="6">
        <f t="shared" si="1"/>
        <v>186.5</v>
      </c>
      <c r="N22" s="3">
        <f>M19+M20+M21+M22</f>
        <v>754.5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1051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805.5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808.5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72</v>
      </c>
      <c r="N24" s="57"/>
      <c r="O24" s="144"/>
      <c r="P24" s="145"/>
      <c r="Q24" s="52" t="s">
        <v>71</v>
      </c>
      <c r="R24" s="55"/>
      <c r="S24" s="55"/>
      <c r="T24" s="56" t="s">
        <v>84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3" sqref="M2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'G-3'!D5</f>
        <v xml:space="preserve">ENTRE CALLE 40 Y 41 X CARRERA 27 </v>
      </c>
      <c r="D5" s="159"/>
      <c r="E5" s="159"/>
      <c r="F5" s="78"/>
      <c r="G5" s="79"/>
      <c r="H5" s="70" t="s">
        <v>53</v>
      </c>
      <c r="I5" s="160">
        <f>'G-3'!L5</f>
        <v>0</v>
      </c>
      <c r="J5" s="160"/>
    </row>
    <row r="6" spans="1:10" x14ac:dyDescent="0.2">
      <c r="A6" s="127" t="s">
        <v>112</v>
      </c>
      <c r="B6" s="127"/>
      <c r="C6" s="161" t="s">
        <v>151</v>
      </c>
      <c r="D6" s="161"/>
      <c r="E6" s="161"/>
      <c r="F6" s="78"/>
      <c r="G6" s="79"/>
      <c r="H6" s="70" t="s">
        <v>58</v>
      </c>
      <c r="I6" s="162">
        <f>'G-3'!S6</f>
        <v>42494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/>
      <c r="C19" s="101"/>
      <c r="D19" s="90" t="s">
        <v>124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3"/>
      <c r="B20" s="176"/>
      <c r="C20" s="89" t="s">
        <v>125</v>
      </c>
      <c r="D20" s="92" t="s">
        <v>126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3"/>
      <c r="B21" s="176"/>
      <c r="C21" s="95" t="s">
        <v>138</v>
      </c>
      <c r="D21" s="96" t="s">
        <v>127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3"/>
      <c r="B23" s="176"/>
      <c r="C23" s="89" t="s">
        <v>128</v>
      </c>
      <c r="D23" s="92" t="s">
        <v>126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3"/>
      <c r="B24" s="176"/>
      <c r="C24" s="95" t="s">
        <v>139</v>
      </c>
      <c r="D24" s="96" t="s">
        <v>127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3"/>
      <c r="B26" s="176"/>
      <c r="C26" s="89" t="s">
        <v>129</v>
      </c>
      <c r="D26" s="92" t="s">
        <v>126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4"/>
      <c r="B27" s="177"/>
      <c r="C27" s="100" t="s">
        <v>140</v>
      </c>
      <c r="D27" s="96" t="s">
        <v>127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>
        <v>1</v>
      </c>
      <c r="C28" s="101"/>
      <c r="D28" s="90" t="s">
        <v>124</v>
      </c>
      <c r="E28" s="50">
        <v>0</v>
      </c>
      <c r="F28" s="50">
        <v>0</v>
      </c>
      <c r="G28" s="50">
        <v>0</v>
      </c>
      <c r="H28" s="50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93">
        <v>78</v>
      </c>
      <c r="F29" s="93">
        <v>59</v>
      </c>
      <c r="G29" s="93">
        <v>5</v>
      </c>
      <c r="H29" s="93">
        <v>4</v>
      </c>
      <c r="I29" s="93">
        <f t="shared" si="0"/>
        <v>118</v>
      </c>
      <c r="J29" s="94">
        <f>IF(I29=0,"0,00",I29/SUM(I28:I30)*100)</f>
        <v>100</v>
      </c>
    </row>
    <row r="30" spans="1:10" x14ac:dyDescent="0.2">
      <c r="A30" s="173"/>
      <c r="B30" s="176"/>
      <c r="C30" s="95" t="s">
        <v>141</v>
      </c>
      <c r="D30" s="96" t="s">
        <v>127</v>
      </c>
      <c r="E30" s="49">
        <v>0</v>
      </c>
      <c r="F30" s="49">
        <v>0</v>
      </c>
      <c r="G30" s="49">
        <v>0</v>
      </c>
      <c r="H30" s="49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50">
        <v>0</v>
      </c>
      <c r="F31" s="50">
        <v>0</v>
      </c>
      <c r="G31" s="50">
        <v>0</v>
      </c>
      <c r="H31" s="50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93">
        <v>69</v>
      </c>
      <c r="F32" s="93">
        <v>79</v>
      </c>
      <c r="G32" s="93">
        <v>9</v>
      </c>
      <c r="H32" s="93">
        <v>5</v>
      </c>
      <c r="I32" s="93">
        <f t="shared" si="0"/>
        <v>144</v>
      </c>
      <c r="J32" s="94">
        <f>IF(I32=0,"0,00",I32/SUM(I31:I33)*100)</f>
        <v>100</v>
      </c>
    </row>
    <row r="33" spans="1:10" x14ac:dyDescent="0.2">
      <c r="A33" s="173"/>
      <c r="B33" s="176"/>
      <c r="C33" s="95" t="s">
        <v>142</v>
      </c>
      <c r="D33" s="96" t="s">
        <v>127</v>
      </c>
      <c r="E33" s="49">
        <v>0</v>
      </c>
      <c r="F33" s="49">
        <v>0</v>
      </c>
      <c r="G33" s="49">
        <v>0</v>
      </c>
      <c r="H33" s="49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50">
        <v>0</v>
      </c>
      <c r="F34" s="50">
        <v>0</v>
      </c>
      <c r="G34" s="50">
        <v>0</v>
      </c>
      <c r="H34" s="50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93">
        <f>51+49</f>
        <v>100</v>
      </c>
      <c r="F35" s="93">
        <v>66</v>
      </c>
      <c r="G35" s="93">
        <v>8</v>
      </c>
      <c r="H35" s="93">
        <v>4</v>
      </c>
      <c r="I35" s="93">
        <f t="shared" si="0"/>
        <v>142</v>
      </c>
      <c r="J35" s="94">
        <f>IF(I35=0,"0,00",I35/SUM(I34:I36)*100)</f>
        <v>100</v>
      </c>
    </row>
    <row r="36" spans="1:10" x14ac:dyDescent="0.2">
      <c r="A36" s="174"/>
      <c r="B36" s="177"/>
      <c r="C36" s="100" t="s">
        <v>143</v>
      </c>
      <c r="D36" s="96" t="s">
        <v>127</v>
      </c>
      <c r="E36" s="49">
        <v>0</v>
      </c>
      <c r="F36" s="49">
        <v>0</v>
      </c>
      <c r="G36" s="49">
        <v>0</v>
      </c>
      <c r="H36" s="49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1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f>61+55</f>
        <v>116</v>
      </c>
      <c r="F38" s="93">
        <v>106</v>
      </c>
      <c r="G38" s="93">
        <v>14</v>
      </c>
      <c r="H38" s="93">
        <v>11</v>
      </c>
      <c r="I38" s="93">
        <f t="shared" si="0"/>
        <v>219.5</v>
      </c>
      <c r="J38" s="94">
        <f>IF(I38=0,"0,00",I38/SUM(I37:I39)*100)</f>
        <v>100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f>57+65</f>
        <v>122</v>
      </c>
      <c r="F41" s="93">
        <f>79+56</f>
        <v>135</v>
      </c>
      <c r="G41" s="93">
        <v>14</v>
      </c>
      <c r="H41" s="93">
        <v>8</v>
      </c>
      <c r="I41" s="93">
        <f t="shared" si="0"/>
        <v>244</v>
      </c>
      <c r="J41" s="94">
        <f>IF(I41=0,"0,00",I41/SUM(I40:I42)*100)</f>
        <v>100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98</v>
      </c>
      <c r="F44" s="93">
        <v>68</v>
      </c>
      <c r="G44" s="93">
        <v>9</v>
      </c>
      <c r="H44" s="93">
        <v>2</v>
      </c>
      <c r="I44" s="93">
        <f t="shared" si="0"/>
        <v>140</v>
      </c>
      <c r="J44" s="94">
        <f>IF(I44=0,"0,00",I44/SUM(I43:I45)*100)</f>
        <v>100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28" zoomScale="91" zoomScaleNormal="91" workbookViewId="0">
      <selection activeCell="N69" sqref="N69"/>
    </sheetView>
  </sheetViews>
  <sheetFormatPr baseColWidth="10" defaultRowHeight="12.75" x14ac:dyDescent="0.2"/>
  <cols>
    <col min="2" max="3" width="5" customWidth="1"/>
    <col min="4" max="4" width="5.7109375" customWidth="1"/>
    <col min="5" max="5" width="5.85546875" customWidth="1"/>
    <col min="6" max="6" width="5" customWidth="1"/>
    <col min="7" max="7" width="5.5703125" customWidth="1"/>
    <col min="8" max="8" width="6.28515625" customWidth="1"/>
    <col min="9" max="9" width="5" customWidth="1"/>
    <col min="10" max="10" width="5.570312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'G-3'!D5</f>
        <v xml:space="preserve">ENTRE CALLE 40 Y 41 X CARRERA 27 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'G-3'!L5</f>
        <v>0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'G-3'!S6</f>
        <v>42494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'G-3'!F10</f>
        <v>77.5</v>
      </c>
      <c r="C17" s="116">
        <f>'G-3'!F11</f>
        <v>56</v>
      </c>
      <c r="D17" s="116">
        <f>'G-3'!F12</f>
        <v>82</v>
      </c>
      <c r="E17" s="116">
        <f>'G-3'!F13</f>
        <v>102.5</v>
      </c>
      <c r="F17" s="116">
        <f>'G-3'!F14</f>
        <v>65</v>
      </c>
      <c r="G17" s="116">
        <f>'G-3'!F15</f>
        <v>79.5</v>
      </c>
      <c r="H17" s="116">
        <f>'G-3'!F16</f>
        <v>74.5</v>
      </c>
      <c r="I17" s="116">
        <f>'G-3'!F17</f>
        <v>55.5</v>
      </c>
      <c r="J17" s="116">
        <f>'G-3'!F18</f>
        <v>69</v>
      </c>
      <c r="K17" s="116">
        <f>'G-3'!F19</f>
        <v>64</v>
      </c>
      <c r="L17" s="117"/>
      <c r="M17" s="116">
        <f>'G-3'!F20</f>
        <v>73</v>
      </c>
      <c r="N17" s="116">
        <f>'G-3'!F21</f>
        <v>67</v>
      </c>
      <c r="O17" s="116">
        <f>'G-3'!F22</f>
        <v>72.5</v>
      </c>
      <c r="P17" s="116">
        <f>'G-3'!M10</f>
        <v>75.5</v>
      </c>
      <c r="Q17" s="116">
        <f>'G-3'!M11</f>
        <v>61.5</v>
      </c>
      <c r="R17" s="116">
        <f>'G-3'!M12</f>
        <v>66.5</v>
      </c>
      <c r="S17" s="116">
        <f>'G-3'!M13</f>
        <v>78.5</v>
      </c>
      <c r="T17" s="116">
        <f>'G-3'!M14</f>
        <v>66</v>
      </c>
      <c r="U17" s="116">
        <f>'G-3'!M15</f>
        <v>65</v>
      </c>
      <c r="V17" s="116">
        <f>'G-3'!M16</f>
        <v>61</v>
      </c>
      <c r="W17" s="116">
        <f>'G-3'!M17</f>
        <v>57.5</v>
      </c>
      <c r="X17" s="116">
        <f>'G-3'!M18</f>
        <v>63</v>
      </c>
      <c r="Y17" s="116">
        <f>'G-3'!M19</f>
        <v>47</v>
      </c>
      <c r="Z17" s="116">
        <f>'G-3'!M20</f>
        <v>76</v>
      </c>
      <c r="AA17" s="116">
        <f>'G-3'!M21</f>
        <v>66</v>
      </c>
      <c r="AB17" s="116">
        <f>'G-3'!M22</f>
        <v>80.5</v>
      </c>
      <c r="AC17" s="117"/>
      <c r="AD17" s="116">
        <f>'G-3'!T10</f>
        <v>60.5</v>
      </c>
      <c r="AE17" s="116">
        <f>'G-3'!T11</f>
        <v>75</v>
      </c>
      <c r="AF17" s="116">
        <f>'G-3'!T12</f>
        <v>65</v>
      </c>
      <c r="AG17" s="116">
        <f>'G-3'!T13</f>
        <v>51</v>
      </c>
      <c r="AH17" s="116">
        <f>'G-3'!T14</f>
        <v>72</v>
      </c>
      <c r="AI17" s="116">
        <f>'G-3'!T15</f>
        <v>79</v>
      </c>
      <c r="AJ17" s="116">
        <f>'G-3'!T16</f>
        <v>66</v>
      </c>
      <c r="AK17" s="116">
        <f>'G-3'!T17</f>
        <v>78.5</v>
      </c>
      <c r="AL17" s="116">
        <f>'G-3'!T18</f>
        <v>83.5</v>
      </c>
      <c r="AM17" s="116">
        <f>'G-3'!T19</f>
        <v>72.5</v>
      </c>
      <c r="AN17" s="116">
        <f>'G-3'!T20</f>
        <v>70.5</v>
      </c>
      <c r="AO17" s="116">
        <f>'G-3'!T21</f>
        <v>71.5</v>
      </c>
      <c r="AP17" s="68"/>
      <c r="AQ17" s="68"/>
      <c r="AR17" s="68"/>
      <c r="AS17" s="68"/>
      <c r="AT17" s="68"/>
      <c r="AU17" s="68">
        <f t="shared" ref="AU17:BA17" si="6">E18</f>
        <v>318</v>
      </c>
      <c r="AV17" s="68">
        <f t="shared" si="6"/>
        <v>305.5</v>
      </c>
      <c r="AW17" s="68">
        <f t="shared" si="6"/>
        <v>329</v>
      </c>
      <c r="AX17" s="68">
        <f t="shared" si="6"/>
        <v>321.5</v>
      </c>
      <c r="AY17" s="68">
        <f t="shared" si="6"/>
        <v>274.5</v>
      </c>
      <c r="AZ17" s="68">
        <f t="shared" si="6"/>
        <v>278.5</v>
      </c>
      <c r="BA17" s="68">
        <f t="shared" si="6"/>
        <v>263</v>
      </c>
      <c r="BB17" s="68"/>
      <c r="BC17" s="68"/>
      <c r="BD17" s="68"/>
      <c r="BE17" s="68">
        <f t="shared" ref="BE17:BQ17" si="7">P18</f>
        <v>288</v>
      </c>
      <c r="BF17" s="68">
        <f t="shared" si="7"/>
        <v>276.5</v>
      </c>
      <c r="BG17" s="68">
        <f t="shared" si="7"/>
        <v>276</v>
      </c>
      <c r="BH17" s="68">
        <f t="shared" si="7"/>
        <v>282</v>
      </c>
      <c r="BI17" s="68">
        <f t="shared" si="7"/>
        <v>272.5</v>
      </c>
      <c r="BJ17" s="68">
        <f t="shared" si="7"/>
        <v>276</v>
      </c>
      <c r="BK17" s="68">
        <f t="shared" si="7"/>
        <v>270.5</v>
      </c>
      <c r="BL17" s="68">
        <f t="shared" si="7"/>
        <v>249.5</v>
      </c>
      <c r="BM17" s="68">
        <f t="shared" si="7"/>
        <v>246.5</v>
      </c>
      <c r="BN17" s="68">
        <f t="shared" si="7"/>
        <v>228.5</v>
      </c>
      <c r="BO17" s="68">
        <f t="shared" si="7"/>
        <v>243.5</v>
      </c>
      <c r="BP17" s="68">
        <f t="shared" si="7"/>
        <v>252</v>
      </c>
      <c r="BQ17" s="68">
        <f t="shared" si="7"/>
        <v>269.5</v>
      </c>
      <c r="BR17" s="68"/>
      <c r="BS17" s="68"/>
      <c r="BT17" s="68"/>
      <c r="BU17" s="68">
        <f t="shared" ref="BU17:CC17" si="8">AG18</f>
        <v>251.5</v>
      </c>
      <c r="BV17" s="68">
        <f t="shared" si="8"/>
        <v>263</v>
      </c>
      <c r="BW17" s="68">
        <f t="shared" si="8"/>
        <v>267</v>
      </c>
      <c r="BX17" s="68">
        <f t="shared" si="8"/>
        <v>268</v>
      </c>
      <c r="BY17" s="68">
        <f t="shared" si="8"/>
        <v>295.5</v>
      </c>
      <c r="BZ17" s="68">
        <f t="shared" si="8"/>
        <v>307</v>
      </c>
      <c r="CA17" s="68">
        <f t="shared" si="8"/>
        <v>300.5</v>
      </c>
      <c r="CB17" s="68">
        <f t="shared" si="8"/>
        <v>305</v>
      </c>
      <c r="CC17" s="68">
        <f t="shared" si="8"/>
        <v>298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318</v>
      </c>
      <c r="F18" s="116">
        <f t="shared" ref="F18:K18" si="9">C17+D17+E17+F17</f>
        <v>305.5</v>
      </c>
      <c r="G18" s="116">
        <f t="shared" si="9"/>
        <v>329</v>
      </c>
      <c r="H18" s="116">
        <f t="shared" si="9"/>
        <v>321.5</v>
      </c>
      <c r="I18" s="116">
        <f t="shared" si="9"/>
        <v>274.5</v>
      </c>
      <c r="J18" s="116">
        <f t="shared" si="9"/>
        <v>278.5</v>
      </c>
      <c r="K18" s="116">
        <f t="shared" si="9"/>
        <v>263</v>
      </c>
      <c r="L18" s="117"/>
      <c r="M18" s="116"/>
      <c r="N18" s="116"/>
      <c r="O18" s="116"/>
      <c r="P18" s="116">
        <f>M17+N17+O17+P17</f>
        <v>288</v>
      </c>
      <c r="Q18" s="116">
        <f t="shared" ref="Q18:AB18" si="10">N17+O17+P17+Q17</f>
        <v>276.5</v>
      </c>
      <c r="R18" s="116">
        <f t="shared" si="10"/>
        <v>276</v>
      </c>
      <c r="S18" s="116">
        <f t="shared" si="10"/>
        <v>282</v>
      </c>
      <c r="T18" s="116">
        <f t="shared" si="10"/>
        <v>272.5</v>
      </c>
      <c r="U18" s="116">
        <f t="shared" si="10"/>
        <v>276</v>
      </c>
      <c r="V18" s="116">
        <f t="shared" si="10"/>
        <v>270.5</v>
      </c>
      <c r="W18" s="116">
        <f t="shared" si="10"/>
        <v>249.5</v>
      </c>
      <c r="X18" s="116">
        <f t="shared" si="10"/>
        <v>246.5</v>
      </c>
      <c r="Y18" s="116">
        <f t="shared" si="10"/>
        <v>228.5</v>
      </c>
      <c r="Z18" s="116">
        <f t="shared" si="10"/>
        <v>243.5</v>
      </c>
      <c r="AA18" s="116">
        <f t="shared" si="10"/>
        <v>252</v>
      </c>
      <c r="AB18" s="116">
        <f t="shared" si="10"/>
        <v>269.5</v>
      </c>
      <c r="AC18" s="117"/>
      <c r="AD18" s="116"/>
      <c r="AE18" s="116"/>
      <c r="AF18" s="116"/>
      <c r="AG18" s="116">
        <f>AD17+AE17+AF17+AG17</f>
        <v>251.5</v>
      </c>
      <c r="AH18" s="116">
        <f t="shared" ref="AH18:AO18" si="11">AE17+AF17+AG17+AH17</f>
        <v>263</v>
      </c>
      <c r="AI18" s="116">
        <f t="shared" si="11"/>
        <v>267</v>
      </c>
      <c r="AJ18" s="116">
        <f t="shared" si="11"/>
        <v>268</v>
      </c>
      <c r="AK18" s="116">
        <f t="shared" si="11"/>
        <v>295.5</v>
      </c>
      <c r="AL18" s="116">
        <f t="shared" si="11"/>
        <v>307</v>
      </c>
      <c r="AM18" s="116">
        <f t="shared" si="11"/>
        <v>300.5</v>
      </c>
      <c r="AN18" s="116">
        <f t="shared" si="11"/>
        <v>305</v>
      </c>
      <c r="AO18" s="116">
        <f t="shared" si="11"/>
        <v>298</v>
      </c>
      <c r="AP18" s="68"/>
      <c r="AQ18" s="68"/>
      <c r="AR18" s="68"/>
      <c r="AS18" s="68"/>
      <c r="AT18" s="68"/>
      <c r="AU18" s="68">
        <f t="shared" ref="AU18:BA18" si="12">E26</f>
        <v>733</v>
      </c>
      <c r="AV18" s="68">
        <f t="shared" si="12"/>
        <v>707</v>
      </c>
      <c r="AW18" s="68">
        <f t="shared" si="12"/>
        <v>642</v>
      </c>
      <c r="AX18" s="68">
        <f t="shared" si="12"/>
        <v>611.5</v>
      </c>
      <c r="AY18" s="68">
        <f t="shared" si="12"/>
        <v>561</v>
      </c>
      <c r="AZ18" s="68">
        <f t="shared" si="12"/>
        <v>529.5</v>
      </c>
      <c r="BA18" s="68">
        <f t="shared" si="12"/>
        <v>514.5</v>
      </c>
      <c r="BB18" s="68"/>
      <c r="BC18" s="68"/>
      <c r="BD18" s="68"/>
      <c r="BE18" s="68">
        <f t="shared" ref="BE18:BQ18" si="13">P26</f>
        <v>517.5</v>
      </c>
      <c r="BF18" s="68">
        <f t="shared" si="13"/>
        <v>509.5</v>
      </c>
      <c r="BG18" s="68">
        <f t="shared" si="13"/>
        <v>512</v>
      </c>
      <c r="BH18" s="68">
        <f t="shared" si="13"/>
        <v>493</v>
      </c>
      <c r="BI18" s="68">
        <f t="shared" si="13"/>
        <v>467.5</v>
      </c>
      <c r="BJ18" s="68">
        <f t="shared" si="13"/>
        <v>471.5</v>
      </c>
      <c r="BK18" s="68">
        <f t="shared" si="13"/>
        <v>444</v>
      </c>
      <c r="BL18" s="68">
        <f t="shared" si="13"/>
        <v>405.5</v>
      </c>
      <c r="BM18" s="68">
        <f t="shared" si="13"/>
        <v>379.5</v>
      </c>
      <c r="BN18" s="68">
        <f t="shared" si="13"/>
        <v>361.5</v>
      </c>
      <c r="BO18" s="68">
        <f t="shared" si="13"/>
        <v>417</v>
      </c>
      <c r="BP18" s="68">
        <f t="shared" si="13"/>
        <v>466.5</v>
      </c>
      <c r="BQ18" s="68">
        <f t="shared" si="13"/>
        <v>485</v>
      </c>
      <c r="BR18" s="68"/>
      <c r="BS18" s="68"/>
      <c r="BT18" s="68"/>
      <c r="BU18" s="68">
        <f t="shared" ref="BU18:CC18" si="14">AG26</f>
        <v>443.5</v>
      </c>
      <c r="BV18" s="68">
        <f t="shared" si="14"/>
        <v>461.5</v>
      </c>
      <c r="BW18" s="68">
        <f t="shared" si="14"/>
        <v>463.5</v>
      </c>
      <c r="BX18" s="68">
        <f t="shared" si="14"/>
        <v>531.5</v>
      </c>
      <c r="BY18" s="68">
        <f t="shared" si="14"/>
        <v>513</v>
      </c>
      <c r="BZ18" s="68">
        <f t="shared" si="14"/>
        <v>493.5</v>
      </c>
      <c r="CA18" s="68">
        <f t="shared" si="14"/>
        <v>475.5</v>
      </c>
      <c r="CB18" s="68">
        <f t="shared" si="14"/>
        <v>412</v>
      </c>
      <c r="CC18" s="68">
        <f t="shared" si="14"/>
        <v>372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</v>
      </c>
      <c r="E19" s="119"/>
      <c r="F19" s="119" t="s">
        <v>107</v>
      </c>
      <c r="G19" s="120">
        <f>DIRECCIONALIDAD!J20/100</f>
        <v>0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</v>
      </c>
      <c r="Q19" s="119"/>
      <c r="R19" s="119"/>
      <c r="S19" s="119"/>
      <c r="T19" s="119" t="s">
        <v>107</v>
      </c>
      <c r="U19" s="120">
        <f>DIRECCIONALIDAD!J23/100</f>
        <v>0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</v>
      </c>
      <c r="AG19" s="119"/>
      <c r="AH19" s="119"/>
      <c r="AI19" s="119"/>
      <c r="AJ19" s="119" t="s">
        <v>107</v>
      </c>
      <c r="AK19" s="120">
        <f>DIRECCIONALIDAD!J26/100</f>
        <v>0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1051</v>
      </c>
      <c r="AV20" s="59">
        <f t="shared" si="18"/>
        <v>1012.5</v>
      </c>
      <c r="AW20" s="59">
        <f t="shared" si="18"/>
        <v>971</v>
      </c>
      <c r="AX20" s="59">
        <f t="shared" si="18"/>
        <v>933</v>
      </c>
      <c r="AY20" s="59">
        <f t="shared" si="18"/>
        <v>835.5</v>
      </c>
      <c r="AZ20" s="59">
        <f t="shared" si="18"/>
        <v>808</v>
      </c>
      <c r="BA20" s="59">
        <f t="shared" si="18"/>
        <v>777.5</v>
      </c>
      <c r="BB20" s="59"/>
      <c r="BC20" s="59"/>
      <c r="BD20" s="59"/>
      <c r="BE20" s="59">
        <f t="shared" ref="BE20:BQ20" si="19">P30</f>
        <v>805.5</v>
      </c>
      <c r="BF20" s="59">
        <f t="shared" si="19"/>
        <v>786</v>
      </c>
      <c r="BG20" s="59">
        <f t="shared" si="19"/>
        <v>788</v>
      </c>
      <c r="BH20" s="59">
        <f t="shared" si="19"/>
        <v>775</v>
      </c>
      <c r="BI20" s="59">
        <f t="shared" si="19"/>
        <v>740</v>
      </c>
      <c r="BJ20" s="59">
        <f t="shared" si="19"/>
        <v>747.5</v>
      </c>
      <c r="BK20" s="59">
        <f t="shared" si="19"/>
        <v>714.5</v>
      </c>
      <c r="BL20" s="59">
        <f t="shared" si="19"/>
        <v>655</v>
      </c>
      <c r="BM20" s="59">
        <f t="shared" si="19"/>
        <v>626</v>
      </c>
      <c r="BN20" s="59">
        <f t="shared" si="19"/>
        <v>590</v>
      </c>
      <c r="BO20" s="59">
        <f t="shared" si="19"/>
        <v>660.5</v>
      </c>
      <c r="BP20" s="59">
        <f t="shared" si="19"/>
        <v>718.5</v>
      </c>
      <c r="BQ20" s="59">
        <f t="shared" si="19"/>
        <v>754.5</v>
      </c>
      <c r="BR20" s="59"/>
      <c r="BS20" s="59"/>
      <c r="BT20" s="59"/>
      <c r="BU20" s="59">
        <f t="shared" ref="BU20:CC20" si="20">AG30</f>
        <v>695</v>
      </c>
      <c r="BV20" s="59">
        <f t="shared" si="20"/>
        <v>724.5</v>
      </c>
      <c r="BW20" s="59">
        <f t="shared" si="20"/>
        <v>730.5</v>
      </c>
      <c r="BX20" s="59">
        <f t="shared" si="20"/>
        <v>799.5</v>
      </c>
      <c r="BY20" s="59">
        <f t="shared" si="20"/>
        <v>808.5</v>
      </c>
      <c r="BZ20" s="59">
        <f t="shared" si="20"/>
        <v>800.5</v>
      </c>
      <c r="CA20" s="59">
        <f t="shared" si="20"/>
        <v>776</v>
      </c>
      <c r="CB20" s="59">
        <f t="shared" si="20"/>
        <v>717</v>
      </c>
      <c r="CC20" s="59">
        <f t="shared" si="20"/>
        <v>670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1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1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1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181.5</v>
      </c>
      <c r="C25" s="116">
        <f>'G-4'!F11</f>
        <v>198.5</v>
      </c>
      <c r="D25" s="116">
        <f>'G-4'!F12</f>
        <v>180.5</v>
      </c>
      <c r="E25" s="116">
        <f>'G-4'!F13</f>
        <v>172.5</v>
      </c>
      <c r="F25" s="116">
        <f>'G-4'!F14</f>
        <v>155.5</v>
      </c>
      <c r="G25" s="116">
        <f>'G-4'!F15</f>
        <v>133.5</v>
      </c>
      <c r="H25" s="116">
        <f>'G-4'!F16</f>
        <v>150</v>
      </c>
      <c r="I25" s="116">
        <f>'G-4'!F17</f>
        <v>122</v>
      </c>
      <c r="J25" s="116">
        <f>'G-4'!F18</f>
        <v>124</v>
      </c>
      <c r="K25" s="116">
        <f>'G-4'!F19</f>
        <v>118.5</v>
      </c>
      <c r="L25" s="117"/>
      <c r="M25" s="116">
        <f>'G-4'!F20</f>
        <v>114.5</v>
      </c>
      <c r="N25" s="116">
        <f>'G-4'!F21</f>
        <v>118</v>
      </c>
      <c r="O25" s="116">
        <f>'G-4'!F22</f>
        <v>146</v>
      </c>
      <c r="P25" s="116">
        <f>'G-4'!M10</f>
        <v>139</v>
      </c>
      <c r="Q25" s="116">
        <f>'G-4'!M11</f>
        <v>106.5</v>
      </c>
      <c r="R25" s="116">
        <f>'G-4'!M12</f>
        <v>120.5</v>
      </c>
      <c r="S25" s="116">
        <f>'G-4'!M13</f>
        <v>127</v>
      </c>
      <c r="T25" s="116">
        <f>'G-4'!M14</f>
        <v>113.5</v>
      </c>
      <c r="U25" s="116">
        <f>'G-4'!M15</f>
        <v>110.5</v>
      </c>
      <c r="V25" s="116">
        <f>'G-4'!M16</f>
        <v>93</v>
      </c>
      <c r="W25" s="116">
        <f>'G-4'!M17</f>
        <v>88.5</v>
      </c>
      <c r="X25" s="116">
        <f>'G-4'!M18</f>
        <v>87.5</v>
      </c>
      <c r="Y25" s="116">
        <f>'G-4'!M19</f>
        <v>92.5</v>
      </c>
      <c r="Z25" s="116">
        <f>'G-4'!M20</f>
        <v>148.5</v>
      </c>
      <c r="AA25" s="116">
        <f>'G-4'!M21</f>
        <v>138</v>
      </c>
      <c r="AB25" s="116">
        <f>'G-4'!M22</f>
        <v>106</v>
      </c>
      <c r="AC25" s="117"/>
      <c r="AD25" s="116">
        <f>'G-4'!T10</f>
        <v>111</v>
      </c>
      <c r="AE25" s="116">
        <f>'G-4'!T11</f>
        <v>128.5</v>
      </c>
      <c r="AF25" s="116">
        <f>'G-4'!T12</f>
        <v>77</v>
      </c>
      <c r="AG25" s="116">
        <f>'G-4'!T13</f>
        <v>127</v>
      </c>
      <c r="AH25" s="116">
        <f>'G-4'!T14</f>
        <v>129</v>
      </c>
      <c r="AI25" s="116">
        <f>'G-4'!T15</f>
        <v>130.5</v>
      </c>
      <c r="AJ25" s="116">
        <f>'G-4'!T16</f>
        <v>145</v>
      </c>
      <c r="AK25" s="116">
        <f>'G-4'!T17</f>
        <v>108.5</v>
      </c>
      <c r="AL25" s="116">
        <f>'G-4'!T18</f>
        <v>109.5</v>
      </c>
      <c r="AM25" s="116">
        <f>'G-4'!T19</f>
        <v>112.5</v>
      </c>
      <c r="AN25" s="116">
        <f>'G-4'!T20</f>
        <v>81.5</v>
      </c>
      <c r="AO25" s="116">
        <f>'G-4'!T21</f>
        <v>68.5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733</v>
      </c>
      <c r="F26" s="116">
        <f t="shared" ref="F26:K26" si="24">C25+D25+E25+F25</f>
        <v>707</v>
      </c>
      <c r="G26" s="116">
        <f t="shared" si="24"/>
        <v>642</v>
      </c>
      <c r="H26" s="116">
        <f t="shared" si="24"/>
        <v>611.5</v>
      </c>
      <c r="I26" s="116">
        <f t="shared" si="24"/>
        <v>561</v>
      </c>
      <c r="J26" s="116">
        <f t="shared" si="24"/>
        <v>529.5</v>
      </c>
      <c r="K26" s="116">
        <f t="shared" si="24"/>
        <v>514.5</v>
      </c>
      <c r="L26" s="117"/>
      <c r="M26" s="116"/>
      <c r="N26" s="116"/>
      <c r="O26" s="116"/>
      <c r="P26" s="116">
        <f>M25+N25+O25+P25</f>
        <v>517.5</v>
      </c>
      <c r="Q26" s="116">
        <f t="shared" ref="Q26:AB26" si="25">N25+O25+P25+Q25</f>
        <v>509.5</v>
      </c>
      <c r="R26" s="116">
        <f t="shared" si="25"/>
        <v>512</v>
      </c>
      <c r="S26" s="116">
        <f t="shared" si="25"/>
        <v>493</v>
      </c>
      <c r="T26" s="116">
        <f t="shared" si="25"/>
        <v>467.5</v>
      </c>
      <c r="U26" s="116">
        <f t="shared" si="25"/>
        <v>471.5</v>
      </c>
      <c r="V26" s="116">
        <f t="shared" si="25"/>
        <v>444</v>
      </c>
      <c r="W26" s="116">
        <f t="shared" si="25"/>
        <v>405.5</v>
      </c>
      <c r="X26" s="116">
        <f t="shared" si="25"/>
        <v>379.5</v>
      </c>
      <c r="Y26" s="116">
        <f t="shared" si="25"/>
        <v>361.5</v>
      </c>
      <c r="Z26" s="116">
        <f t="shared" si="25"/>
        <v>417</v>
      </c>
      <c r="AA26" s="116">
        <f t="shared" si="25"/>
        <v>466.5</v>
      </c>
      <c r="AB26" s="116">
        <f t="shared" si="25"/>
        <v>485</v>
      </c>
      <c r="AC26" s="117"/>
      <c r="AD26" s="116"/>
      <c r="AE26" s="116"/>
      <c r="AF26" s="116"/>
      <c r="AG26" s="116">
        <f>AD25+AE25+AF25+AG25</f>
        <v>443.5</v>
      </c>
      <c r="AH26" s="116">
        <f t="shared" ref="AH26:AO26" si="26">AE25+AF25+AG25+AH25</f>
        <v>461.5</v>
      </c>
      <c r="AI26" s="116">
        <f t="shared" si="26"/>
        <v>463.5</v>
      </c>
      <c r="AJ26" s="116">
        <f t="shared" si="26"/>
        <v>531.5</v>
      </c>
      <c r="AK26" s="116">
        <f t="shared" si="26"/>
        <v>513</v>
      </c>
      <c r="AL26" s="116">
        <f t="shared" si="26"/>
        <v>493.5</v>
      </c>
      <c r="AM26" s="116">
        <f t="shared" si="26"/>
        <v>475.5</v>
      </c>
      <c r="AN26" s="116">
        <f t="shared" si="26"/>
        <v>412</v>
      </c>
      <c r="AO26" s="116">
        <f t="shared" si="26"/>
        <v>372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1</v>
      </c>
      <c r="H27" s="119"/>
      <c r="I27" s="119" t="s">
        <v>108</v>
      </c>
      <c r="J27" s="120">
        <f>DIRECCIONALIDAD!J39/100</f>
        <v>0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1</v>
      </c>
      <c r="V27" s="119"/>
      <c r="W27" s="119"/>
      <c r="X27" s="119"/>
      <c r="Y27" s="119" t="s">
        <v>108</v>
      </c>
      <c r="Z27" s="120">
        <f>DIRECCIONALIDAD!J42/100</f>
        <v>0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1</v>
      </c>
      <c r="AL27" s="119"/>
      <c r="AM27" s="119"/>
      <c r="AN27" s="119" t="s">
        <v>108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259</v>
      </c>
      <c r="C29" s="116">
        <f t="shared" ref="C29:K29" si="27">C13+C17+C21+C25</f>
        <v>254.5</v>
      </c>
      <c r="D29" s="116">
        <f t="shared" si="27"/>
        <v>262.5</v>
      </c>
      <c r="E29" s="116">
        <f t="shared" si="27"/>
        <v>275</v>
      </c>
      <c r="F29" s="116">
        <f t="shared" si="27"/>
        <v>220.5</v>
      </c>
      <c r="G29" s="116">
        <f t="shared" si="27"/>
        <v>213</v>
      </c>
      <c r="H29" s="116">
        <f t="shared" si="27"/>
        <v>224.5</v>
      </c>
      <c r="I29" s="116">
        <f t="shared" si="27"/>
        <v>177.5</v>
      </c>
      <c r="J29" s="116">
        <f t="shared" si="27"/>
        <v>193</v>
      </c>
      <c r="K29" s="116">
        <f t="shared" si="27"/>
        <v>182.5</v>
      </c>
      <c r="L29" s="117"/>
      <c r="M29" s="116">
        <f>M13+M17+M21+M25</f>
        <v>187.5</v>
      </c>
      <c r="N29" s="116">
        <f t="shared" ref="N29:AB29" si="28">N13+N17+N21+N25</f>
        <v>185</v>
      </c>
      <c r="O29" s="116">
        <f t="shared" si="28"/>
        <v>218.5</v>
      </c>
      <c r="P29" s="116">
        <f t="shared" si="28"/>
        <v>214.5</v>
      </c>
      <c r="Q29" s="116">
        <f t="shared" si="28"/>
        <v>168</v>
      </c>
      <c r="R29" s="116">
        <f t="shared" si="28"/>
        <v>187</v>
      </c>
      <c r="S29" s="116">
        <f t="shared" si="28"/>
        <v>205.5</v>
      </c>
      <c r="T29" s="116">
        <f t="shared" si="28"/>
        <v>179.5</v>
      </c>
      <c r="U29" s="116">
        <f t="shared" si="28"/>
        <v>175.5</v>
      </c>
      <c r="V29" s="116">
        <f t="shared" si="28"/>
        <v>154</v>
      </c>
      <c r="W29" s="116">
        <f t="shared" si="28"/>
        <v>146</v>
      </c>
      <c r="X29" s="116">
        <f t="shared" si="28"/>
        <v>150.5</v>
      </c>
      <c r="Y29" s="116">
        <f t="shared" si="28"/>
        <v>139.5</v>
      </c>
      <c r="Z29" s="116">
        <f t="shared" si="28"/>
        <v>224.5</v>
      </c>
      <c r="AA29" s="116">
        <f t="shared" si="28"/>
        <v>204</v>
      </c>
      <c r="AB29" s="116">
        <f t="shared" si="28"/>
        <v>186.5</v>
      </c>
      <c r="AC29" s="117"/>
      <c r="AD29" s="116">
        <f>AD13+AD17+AD21+AD25</f>
        <v>171.5</v>
      </c>
      <c r="AE29" s="116">
        <f t="shared" ref="AE29:AO29" si="29">AE13+AE17+AE21+AE25</f>
        <v>203.5</v>
      </c>
      <c r="AF29" s="116">
        <f t="shared" si="29"/>
        <v>142</v>
      </c>
      <c r="AG29" s="116">
        <f t="shared" si="29"/>
        <v>178</v>
      </c>
      <c r="AH29" s="116">
        <f t="shared" si="29"/>
        <v>201</v>
      </c>
      <c r="AI29" s="116">
        <f t="shared" si="29"/>
        <v>209.5</v>
      </c>
      <c r="AJ29" s="116">
        <f t="shared" si="29"/>
        <v>211</v>
      </c>
      <c r="AK29" s="116">
        <f t="shared" si="29"/>
        <v>187</v>
      </c>
      <c r="AL29" s="116">
        <f t="shared" si="29"/>
        <v>193</v>
      </c>
      <c r="AM29" s="116">
        <f t="shared" si="29"/>
        <v>185</v>
      </c>
      <c r="AN29" s="116">
        <f t="shared" si="29"/>
        <v>152</v>
      </c>
      <c r="AO29" s="116">
        <f t="shared" si="29"/>
        <v>140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1051</v>
      </c>
      <c r="F30" s="116">
        <f t="shared" ref="F30:K30" si="30">C29+D29+E29+F29</f>
        <v>1012.5</v>
      </c>
      <c r="G30" s="116">
        <f t="shared" si="30"/>
        <v>971</v>
      </c>
      <c r="H30" s="116">
        <f t="shared" si="30"/>
        <v>933</v>
      </c>
      <c r="I30" s="116">
        <f t="shared" si="30"/>
        <v>835.5</v>
      </c>
      <c r="J30" s="116">
        <f t="shared" si="30"/>
        <v>808</v>
      </c>
      <c r="K30" s="116">
        <f t="shared" si="30"/>
        <v>777.5</v>
      </c>
      <c r="L30" s="117"/>
      <c r="M30" s="116"/>
      <c r="N30" s="116"/>
      <c r="O30" s="116"/>
      <c r="P30" s="116">
        <f>M29+N29+O29+P29</f>
        <v>805.5</v>
      </c>
      <c r="Q30" s="116">
        <f t="shared" ref="Q30:AB30" si="31">N29+O29+P29+Q29</f>
        <v>786</v>
      </c>
      <c r="R30" s="116">
        <f t="shared" si="31"/>
        <v>788</v>
      </c>
      <c r="S30" s="116">
        <f t="shared" si="31"/>
        <v>775</v>
      </c>
      <c r="T30" s="116">
        <f t="shared" si="31"/>
        <v>740</v>
      </c>
      <c r="U30" s="116">
        <f t="shared" si="31"/>
        <v>747.5</v>
      </c>
      <c r="V30" s="116">
        <f t="shared" si="31"/>
        <v>714.5</v>
      </c>
      <c r="W30" s="116">
        <f t="shared" si="31"/>
        <v>655</v>
      </c>
      <c r="X30" s="116">
        <f t="shared" si="31"/>
        <v>626</v>
      </c>
      <c r="Y30" s="116">
        <f t="shared" si="31"/>
        <v>590</v>
      </c>
      <c r="Z30" s="116">
        <f t="shared" si="31"/>
        <v>660.5</v>
      </c>
      <c r="AA30" s="116">
        <f t="shared" si="31"/>
        <v>718.5</v>
      </c>
      <c r="AB30" s="116">
        <f t="shared" si="31"/>
        <v>754.5</v>
      </c>
      <c r="AC30" s="117"/>
      <c r="AD30" s="116"/>
      <c r="AE30" s="116"/>
      <c r="AF30" s="116"/>
      <c r="AG30" s="116">
        <f>AD29+AE29+AF29+AG29</f>
        <v>695</v>
      </c>
      <c r="AH30" s="116">
        <f t="shared" ref="AH30:AO30" si="32">AE29+AF29+AG29+AH29</f>
        <v>724.5</v>
      </c>
      <c r="AI30" s="116">
        <f t="shared" si="32"/>
        <v>730.5</v>
      </c>
      <c r="AJ30" s="116">
        <f t="shared" si="32"/>
        <v>799.5</v>
      </c>
      <c r="AK30" s="116">
        <f t="shared" si="32"/>
        <v>808.5</v>
      </c>
      <c r="AL30" s="116">
        <f t="shared" si="32"/>
        <v>800.5</v>
      </c>
      <c r="AM30" s="116">
        <f t="shared" si="32"/>
        <v>776</v>
      </c>
      <c r="AN30" s="116">
        <f t="shared" si="32"/>
        <v>717</v>
      </c>
      <c r="AO30" s="116">
        <f t="shared" si="32"/>
        <v>670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2016-05-13T14:01:09Z</dcterms:modified>
</cp:coreProperties>
</file>